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EY25mZkUDE+r9zwgDsFTK43GoSmzZYPPWHqhVDM309Vg6hV4b9J9E99XNrulV6mJtvoCf3TJd0mBkFD7azNV5Q==" workbookSaltValue="F8hT/7Yz6smwAYTBbhnhZ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<sst xmlns="http://schemas.openxmlformats.org/spreadsheetml/2006/main" count="2178" uniqueCount="508">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</sst>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0.1111</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0.33329999999999999</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0.44440000000000002</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6.25E-2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0.33329999999999999</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6.25E-2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0.94740000000000002</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0.66669999999999996</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0.7</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0.88890000000000002</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0.90910000000000002</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0.6875</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0.70830000000000004</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0.96</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0.95650000000000002</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0.94869999999999999</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0.97829999999999995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0.92310000000000003</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0.2571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0.1212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0.56000000000000005</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0.2286</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8.8200000000000001E-2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0.34</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0.81820000000000004</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0.66669999999999996</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1</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0.90910000000000002</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0.3</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0.25019999999999998</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0.3574</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0.30580000000000002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0.27389999999999998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0.2828</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0.24679999999999999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0.76739999999999997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0.126</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0.95830000000000004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0.2273</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0.54549999999999998</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0.95450000000000002</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0.93330000000000002</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9.0899999999999995E-2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0.81820000000000004</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3.8999999999999998E-3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0.19120000000000001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0.81820000000000004</c:v>
                </c:pt>
                <c:pt idx="3">
                  <c:v>0.66669999999999996</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0.15939999999999999</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0.10829999999999999</c:v>
                </c:pt>
                <c:pt idx="3">
                  <c:v>0.126</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0.125</c:v>
                </c:pt>
                <c:pt idx="3">
                  <c:v>0.21429999999999999</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0.11700000000000001</c:v>
                </c:pt>
                <c:pt idx="3">
                  <c:v>6.9900000000000004E-2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0.45200000000000001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27</v>
      </c>
      <c r="B3" s="45"/>
      <c r="C3" s="45"/>
      <c r="D3" s="45"/>
      <c r="E3" s="45"/>
      <c r="F3" s="45"/>
      <c r="G3" s="45"/>
      <c r="H3" s="45"/>
      <c r="I3" s="45"/>
      <c r="J3" s="45"/>
      <c r="K3" s="45"/>
      <c r="L3" s="45"/>
      <c r="M3" s="45"/>
      <c r="N3" s="45"/>
      <c r="O3" s="13"/>
      <c r="T3" s="59"/>
      <c r="U3" s="59"/>
    </row>
    <row r="4" spans="1:21" s="12" customFormat="1" ht="11.25" x14ac:dyDescent="0.2">
      <c r="A4" s="16" t="str">
        <f>+VLOOKUP(A3,Data!A1:CM89,2,FALSE)</f>
        <v>10990 Belton Honea Path Hwy</v>
      </c>
      <c r="B4" s="16"/>
      <c r="C4" s="15"/>
      <c r="D4" s="16"/>
      <c r="E4" s="15"/>
      <c r="F4" s="15"/>
      <c r="G4" s="16"/>
      <c r="H4" s="16"/>
      <c r="I4" s="16"/>
      <c r="J4" s="16"/>
      <c r="K4" s="11"/>
      <c r="L4" s="11"/>
      <c r="T4" s="11"/>
      <c r="U4" s="11"/>
    </row>
    <row r="5" spans="1:21" s="12" customFormat="1" ht="11.25" x14ac:dyDescent="0.2">
      <c r="A5" s="16" t="str">
        <f>+VLOOKUP(A3,Data!A1:CM89,3,FALSE)</f>
        <v>Honea Path</v>
      </c>
      <c r="B5" s="16"/>
      <c r="C5" s="15"/>
      <c r="D5" s="16"/>
      <c r="E5" s="15"/>
      <c r="F5" s="15"/>
      <c r="G5" s="15" t="str">
        <f>+VLOOKUP(A3,Data!A1:CM89,4,FALSE)</f>
        <v>SC</v>
      </c>
      <c r="H5" s="15"/>
      <c r="I5" s="15">
        <f>+VLOOKUP(A3,Data!A1:CM89,5,FALSE)</f>
        <v>29654</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0.81820000000000004</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9.0899999999999995E-2</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1</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0.95650000000000002</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0.94869999999999999</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1</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0.97829999999999995</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0.92310000000000003</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0.2571</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0.1212</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0.56000000000000005</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0.2286</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8.8200000000000001E-2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0.34</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1</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0.81820000000000004</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0.66669999999999996</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1</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0.90910000000000002</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0.3</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0.25019999999999998</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0.3574</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0.30580000000000002</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0.27389999999999998</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0.2828</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0.24679999999999999</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0.76739999999999997</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0.126</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3.8999999999999998E-3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0.1111</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0.6875</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0.33329999999999999</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0.44440000000000002</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6.25E-2</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0.33329999999999999</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6.25E-2</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0.94740000000000002</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0.66669999999999996</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0.7</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0.88890000000000002</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0.70830000000000004</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0.96</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0.95830000000000004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0.90910000000000002</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0.93330000000000002</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0.2273</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0.54549999999999998</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0.95450000000000002</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Anderson 2</v>
      </c>
      <c r="B3" s="45"/>
      <c r="C3" s="45"/>
      <c r="D3" s="45"/>
      <c r="E3" s="45"/>
      <c r="F3" s="45"/>
      <c r="G3" s="45"/>
      <c r="H3" s="13"/>
      <c r="I3" s="13"/>
      <c r="J3" s="13"/>
    </row>
    <row r="4" spans="1:10" x14ac:dyDescent="0.2">
      <c r="A4" s="16" t="str">
        <f>VLOOKUP(A3,Data!A1:CM89,2,FALSE)</f>
        <v>10990 Belton Honea Path Hwy</v>
      </c>
      <c r="B4" s="16"/>
      <c r="C4" s="16"/>
      <c r="D4" s="16"/>
      <c r="E4" s="16"/>
      <c r="F4" s="11"/>
      <c r="G4" s="11"/>
    </row>
    <row r="5" spans="1:10" x14ac:dyDescent="0.2">
      <c r="A5" s="16" t="str">
        <f>VLOOKUP(A3,Data!A1:CM89,3,FALSE)</f>
        <v>Honea Path</v>
      </c>
      <c r="B5" s="16"/>
      <c r="C5" s="15" t="str">
        <f>VLOOKUP(A3,Data!A1:CM89,4,FALSE)</f>
        <v>SC</v>
      </c>
      <c r="D5" s="15">
        <f>VLOOKUP(A3,Data!A1:CM89,5,FALSE)</f>
        <v>29654</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0.81820000000000004</v>
      </c>
      <c r="D32" s="33"/>
      <c r="E32" s="29"/>
      <c r="F32" s="29"/>
      <c r="G32" s="29"/>
      <c r="H32" s="29"/>
      <c r="I32" s="29"/>
      <c r="J32" s="29"/>
    </row>
    <row r="33" spans="1:10" ht="11.25" customHeight="1" x14ac:dyDescent="0.2">
      <c r="A33" s="24"/>
      <c r="B33" s="52" t="s">
        <v>323</v>
      </c>
      <c r="C33" s="70">
        <f>VLOOKUP(A3,Data!A1:CM89,15,FALSE)</f>
        <v>0.66669999999999996</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0.19120000000000001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0.15939999999999999</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0.10829999999999999</v>
      </c>
      <c r="D56" s="33"/>
      <c r="E56" s="29"/>
      <c r="F56" s="29"/>
      <c r="G56" s="29"/>
      <c r="H56" s="29"/>
      <c r="I56" s="29"/>
      <c r="J56" s="29"/>
    </row>
    <row r="57" spans="1:10" ht="11.25" customHeight="1" x14ac:dyDescent="0.2">
      <c r="A57" s="24"/>
      <c r="B57" s="52" t="s">
        <v>323</v>
      </c>
      <c r="C57" s="70">
        <f>VLOOKUP(A3,Data!A1:CM89,24,FALSE)</f>
        <v>0.126</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0.125</v>
      </c>
      <c r="D64" s="33"/>
      <c r="E64" s="29"/>
      <c r="F64" s="29"/>
      <c r="G64" s="29"/>
      <c r="H64" s="29"/>
      <c r="I64" s="29"/>
      <c r="J64" s="29"/>
    </row>
    <row r="65" spans="1:10" ht="11.25" customHeight="1" x14ac:dyDescent="0.2">
      <c r="A65" s="24"/>
      <c r="B65" s="52" t="s">
        <v>323</v>
      </c>
      <c r="C65" s="70">
        <f>VLOOKUP(A3,Data!A1:CM89,27,FALSE)</f>
        <v>0.21429999999999999</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0.11700000000000001</v>
      </c>
      <c r="D72" s="33"/>
      <c r="E72" s="29"/>
      <c r="F72" s="29"/>
      <c r="G72" s="29"/>
      <c r="H72" s="29"/>
      <c r="I72" s="29"/>
      <c r="J72" s="29"/>
    </row>
    <row r="73" spans="1:10" ht="11.25" customHeight="1" x14ac:dyDescent="0.2">
      <c r="A73" s="24"/>
      <c r="B73" s="52" t="s">
        <v>323</v>
      </c>
      <c r="C73" s="70">
        <f>VLOOKUP(A3,Data!A1:CM89,30,FALSE)</f>
        <v>6.9900000000000004E-2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0.45200000000000001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21</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21</v>
      </c>
      <c r="C87" s="51">
        <f>SUM(A87:B87)</f>
        <v>42</v>
      </c>
      <c r="D87" s="80">
        <f>VLOOKUP(A3,Data!A1:CM89,91,FALSE)</f>
        <v>42</v>
      </c>
      <c r="E87" s="51">
        <f>VLOOKUP(A3,Data!A1:CM89,34,FALSE)</f>
        <v>2</v>
      </c>
      <c r="F87" s="42">
        <f>SUM(A87,B87,E87)/D87</f>
        <v>1.0476190476190477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2022-12-06T17:55:01Z</dcterms:modified>
</cp:coreProperties>
</file>