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pfUskfXYP0dg9BpHmqbaC+QJsfhtHE6P1Far6WYlGE1r5PlhZPcHALez/19GMQZyPpjDANvgfxgR2ix9N8fujg==" workbookSaltValue="n1K9bDiY+Y4ESGp6hbMCP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<sst xmlns="http://schemas.openxmlformats.org/spreadsheetml/2006/main" count="2178" uniqueCount="508">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</sst>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0.91890000000000005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0.44740000000000002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0.94589999999999996</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0.36840000000000001</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0.375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0.60529999999999995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0.81820000000000004</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0.92110000000000003</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0.93330000000000002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0.91839999999999999</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0.84</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0.13850000000000001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1.89E-2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0.40629999999999999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0.13850000000000001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3.6999999999999998E-2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0.1389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0.4</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0.33329999999999999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0.46150000000000002</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0.6</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0.33329999999999999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0.1764</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0.24329999999999999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0.38059999999999999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0.1308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0.1051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0.22289999999999999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0.5978</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0.2228</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0.94020000000000004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0.129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0.5806</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0.8387</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0.35709999999999997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0.61899999999999999</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0.92110000000000003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8.4699999999999998E-2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0.61899999999999999</c:v>
                </c:pt>
                <c:pt idx="3">
                  <c:v>0.48649999999999999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9.2399999999999996E-2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0.21759999999999999</c:v>
                </c:pt>
                <c:pt idx="3">
                  <c:v>0.2228</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1.8200000000000001E-2</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0.16059999999999999</c:v>
                </c:pt>
                <c:pt idx="3">
                  <c:v>9.2499999999999999E-2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0.34499999999999997</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43</v>
      </c>
      <c r="B3" s="45"/>
      <c r="C3" s="45"/>
      <c r="D3" s="45"/>
      <c r="E3" s="45"/>
      <c r="F3" s="45"/>
      <c r="G3" s="45"/>
      <c r="H3" s="45"/>
      <c r="I3" s="45"/>
      <c r="J3" s="45"/>
      <c r="K3" s="45"/>
      <c r="L3" s="45"/>
      <c r="M3" s="45"/>
      <c r="N3" s="45"/>
      <c r="O3" s="13"/>
      <c r="T3" s="59"/>
      <c r="U3" s="59"/>
    </row>
    <row r="4" spans="1:21" s="12" customFormat="1" ht="11.25" x14ac:dyDescent="0.2">
      <c r="A4" s="16" t="str">
        <f>+VLOOKUP(A3,Data!A1:CM89,2,FALSE)</f>
        <v>401 West Blvd.</v>
      </c>
      <c r="B4" s="16"/>
      <c r="C4" s="15"/>
      <c r="D4" s="16"/>
      <c r="E4" s="15"/>
      <c r="F4" s="15"/>
      <c r="G4" s="16"/>
      <c r="H4" s="16"/>
      <c r="I4" s="16"/>
      <c r="J4" s="16"/>
      <c r="K4" s="11"/>
      <c r="L4" s="11"/>
      <c r="T4" s="11"/>
      <c r="U4" s="11"/>
    </row>
    <row r="5" spans="1:21" s="12" customFormat="1" ht="11.25" x14ac:dyDescent="0.2">
      <c r="A5" s="16" t="str">
        <f>+VLOOKUP(A3,Data!A1:CM89,3,FALSE)</f>
        <v>Chesterfield</v>
      </c>
      <c r="B5" s="16"/>
      <c r="C5" s="15"/>
      <c r="D5" s="16"/>
      <c r="E5" s="15"/>
      <c r="F5" s="15"/>
      <c r="G5" s="15" t="str">
        <f>+VLOOKUP(A3,Data!A1:CM89,4,FALSE)</f>
        <v>SC</v>
      </c>
      <c r="H5" s="15"/>
      <c r="I5" s="15">
        <f>+VLOOKUP(A3,Data!A1:CM89,5,FALSE)</f>
        <v>29709</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0.61899999999999999</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0.35709999999999997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0.92110000000000003</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0.93330000000000002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0.91839999999999999</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0.92110000000000003</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0.95</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0.84</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0.13850000000000001</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1.89E-2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0.40629999999999999</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0.13850000000000001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3.6999999999999998E-2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0.1389</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0.4</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0.33329999999999999</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0.46150000000000002</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0.6</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0.33329999999999999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0.1764</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0.24329999999999999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0.38059999999999999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0.1308</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0.1051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0.22289999999999999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0.5978</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0.2228</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0</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0.9</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0.91890000000000005</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0.44740000000000002</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0.94589999999999996</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0.36840000000000001</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0.60529999999999995</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0.81820000000000004</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0.94020000000000004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0.375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0.129</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0.5806</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0.8387</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Chesterfield</v>
      </c>
      <c r="B3" s="45"/>
      <c r="C3" s="45"/>
      <c r="D3" s="45"/>
      <c r="E3" s="45"/>
      <c r="F3" s="45"/>
      <c r="G3" s="45"/>
      <c r="H3" s="13"/>
      <c r="I3" s="13"/>
      <c r="J3" s="13"/>
    </row>
    <row r="4" spans="1:10" x14ac:dyDescent="0.2">
      <c r="A4" s="16" t="str">
        <f>VLOOKUP(A3,Data!A1:CM89,2,FALSE)</f>
        <v>401 West Blvd.</v>
      </c>
      <c r="B4" s="16"/>
      <c r="C4" s="16"/>
      <c r="D4" s="16"/>
      <c r="E4" s="16"/>
      <c r="F4" s="11"/>
      <c r="G4" s="11"/>
    </row>
    <row r="5" spans="1:10" x14ac:dyDescent="0.2">
      <c r="A5" s="16" t="str">
        <f>VLOOKUP(A3,Data!A1:CM89,3,FALSE)</f>
        <v>Chesterfield</v>
      </c>
      <c r="B5" s="16"/>
      <c r="C5" s="15" t="str">
        <f>VLOOKUP(A3,Data!A1:CM89,4,FALSE)</f>
        <v>SC</v>
      </c>
      <c r="D5" s="15">
        <f>VLOOKUP(A3,Data!A1:CM89,5,FALSE)</f>
        <v>29709</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0.61899999999999999</v>
      </c>
      <c r="D32" s="33"/>
      <c r="E32" s="29"/>
      <c r="F32" s="29"/>
      <c r="G32" s="29"/>
      <c r="H32" s="29"/>
      <c r="I32" s="29"/>
      <c r="J32" s="29"/>
    </row>
    <row r="33" spans="1:10" ht="11.25" customHeight="1" x14ac:dyDescent="0.2">
      <c r="A33" s="24"/>
      <c r="B33" s="52" t="s">
        <v>323</v>
      </c>
      <c r="C33" s="70">
        <f>VLOOKUP(A3,Data!A1:CM89,15,FALSE)</f>
        <v>0.48649999999999999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8.4699999999999998E-2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9.2399999999999996E-2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0.21759999999999999</v>
      </c>
      <c r="D56" s="33"/>
      <c r="E56" s="29"/>
      <c r="F56" s="29"/>
      <c r="G56" s="29"/>
      <c r="H56" s="29"/>
      <c r="I56" s="29"/>
      <c r="J56" s="29"/>
    </row>
    <row r="57" spans="1:10" ht="11.25" customHeight="1" x14ac:dyDescent="0.2">
      <c r="A57" s="24"/>
      <c r="B57" s="52" t="s">
        <v>323</v>
      </c>
      <c r="C57" s="70">
        <f>VLOOKUP(A3,Data!A1:CM89,24,FALSE)</f>
        <v>0.2228</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1.8200000000000001E-2</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0.16059999999999999</v>
      </c>
      <c r="D72" s="33"/>
      <c r="E72" s="29"/>
      <c r="F72" s="29"/>
      <c r="G72" s="29"/>
      <c r="H72" s="29"/>
      <c r="I72" s="29"/>
      <c r="J72" s="29"/>
    </row>
    <row r="73" spans="1:10" ht="11.25" customHeight="1" x14ac:dyDescent="0.2">
      <c r="A73" s="24"/>
      <c r="B73" s="52" t="s">
        <v>323</v>
      </c>
      <c r="C73" s="70">
        <f>VLOOKUP(A3,Data!A1:CM89,30,FALSE)</f>
        <v>9.2499999999999999E-2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0.34499999999999997</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9</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9</v>
      </c>
      <c r="C87" s="51">
        <f>SUM(A87:B87)</f>
        <v>29</v>
      </c>
      <c r="D87" s="80">
        <f>VLOOKUP(A3,Data!A1:CM89,91,FALSE)</f>
        <v>42</v>
      </c>
      <c r="E87" s="51">
        <f>VLOOKUP(A3,Data!A1:CM89,34,FALSE)</f>
        <v>2</v>
      </c>
      <c r="F87" s="42">
        <f>SUM(A87,B87,E87)/D87</f>
        <v>0.73809523809523814</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2022-12-06T17:55:13Z</dcterms:modified>
</cp:coreProperties>
</file>