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1C4C8E93-1AA1-40AA-86A0-F476028B9BC7}" xr6:coauthVersionLast="47" xr6:coauthVersionMax="47" xr10:uidLastSave="{00000000-0000-0000-0000-000000000000}"/>
  <workbookProtection workbookAlgorithmName="SHA-512" workbookHashValue="8LaItSUGLj8GE3DHQlvGzOs+2XHr7VJTyeCwct77WYUD25ct+vdpHpSkV4arpfBnyynSyu5q+5SZmyqV6XX+5g==" workbookSaltValue="gtDT84sYc3MtFJ4Qhugsa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<sst xmlns="http://schemas.openxmlformats.org/spreadsheetml/2006/main" count="2581" uniqueCount="605">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</sst>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0.33329999999999999</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0.25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0.25</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0.39130434782608697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0.20769230769230801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0.57352941176470595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0.184782608695652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0.134615384615385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-0.115384615384615</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0.73909999999999998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4.3499999999999997E-2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0.33329999999999999</c:v>
                </c:pt>
                <c:pt idx="3">
                  <c:v>0</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0.8</c:v>
                </c:pt>
                <c:pt idx="3">
                  <c:v>0</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0.25</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0.87839999999999996</c:v>
                </c:pt>
                <c:pt idx="3">
                  <c:v>0.73909999999999998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8.1100000000000005E-2</c:v>
                </c:pt>
                <c:pt idx="3">
                  <c:v>0.21429999999999999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0.76900000000000002</c:v>
                </c:pt>
                <c:pt idx="3">
                  <c:v>0.8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0.16669999999999999</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0.66669999999999996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34</v>
      </c>
      <c r="B3" s="36"/>
      <c r="C3" s="36"/>
      <c r="D3" s="36"/>
      <c r="E3" s="36"/>
      <c r="F3" s="36"/>
      <c r="G3" s="36"/>
      <c r="H3" s="36"/>
      <c r="I3" s="36"/>
      <c r="J3" s="36"/>
      <c r="K3" s="36"/>
      <c r="L3" s="36"/>
      <c r="M3" s="36"/>
      <c r="N3" s="36"/>
      <c r="O3" s="10"/>
    </row>
    <row r="4" spans="1:20" s="9" customFormat="1" ht="11.25" x14ac:dyDescent="0.2">
      <c r="A4" s="9" t="str">
        <f>+VLOOKUP(A3,'Old Data'!A1:CM88,2,FALSE)</f>
        <v>12255 Main St</v>
      </c>
      <c r="C4" s="12"/>
      <c r="E4" s="12"/>
      <c r="F4" s="12"/>
    </row>
    <row r="5" spans="1:20" s="9" customFormat="1" ht="11.25" x14ac:dyDescent="0.2">
      <c r="A5" s="9" t="str">
        <f>+VLOOKUP(A3,'Old Data'!A1:CM88,3,FALSE)</f>
        <v>Williston</v>
      </c>
      <c r="C5" s="12"/>
      <c r="E5" s="12"/>
      <c r="F5" s="12"/>
      <c r="G5" s="12" t="str">
        <f>+VLOOKUP(A3,'Old Data'!A1:CM88,4,FALSE)</f>
        <v>SC</v>
      </c>
      <c r="H5" s="12"/>
      <c r="I5" s="12">
        <f>+VLOOKUP(A3,'Old Data'!A1:CM88,5,FALSE)</f>
        <v>29853</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0.8</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0.25</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0.25</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0.39130434782608697</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0.20769230769230801</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0.57352941176470595</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0.184782608695652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0.134615384615385</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-0.115384615384615</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0.73909999999999998</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4.3499999999999997E-2</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0</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0.66669999999999996</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0.33329999999999999</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1</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n76UzbW1kw+cRhwo/IGLSzh3ZM8GR7+CsWNivQrURwZj2pZy0kvdnkkB29rP5IABKEfc8BpTq0bYmayZQeHOfw==" saltValue="mvffAyMUaG3uf1OCeiZe5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34</v>
      </c>
      <c r="B3" s="36"/>
      <c r="C3" s="36"/>
      <c r="D3" s="36"/>
      <c r="E3" s="36"/>
      <c r="F3" s="36"/>
      <c r="G3" s="36"/>
      <c r="H3" s="10"/>
      <c r="I3" s="10"/>
      <c r="J3" s="10"/>
    </row>
    <row r="4" spans="1:10" x14ac:dyDescent="0.2">
      <c r="A4" s="9" t="str">
        <f>VLOOKUP(A3,Data!A1:AQ88,2,FALSE)</f>
        <v>12255 Main St</v>
      </c>
    </row>
    <row r="5" spans="1:10" x14ac:dyDescent="0.2">
      <c r="A5" s="9" t="str">
        <f>VLOOKUP(A3,Data!A1:AQ88,3,FALSE)</f>
        <v>Williston</v>
      </c>
      <c r="C5" s="12" t="str">
        <f>VLOOKUP(A3,Data!A1:AQ88,4,FALSE)</f>
        <v>SC</v>
      </c>
      <c r="D5" s="12">
        <f>VLOOKUP(A3,Data!A1:AQ88,5,FALSE)</f>
        <v>29853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0.8</v>
      </c>
      <c r="E34" s="23"/>
      <c r="F34" s="23"/>
      <c r="G34" s="23"/>
      <c r="H34" s="23"/>
      <c r="I34" s="23"/>
      <c r="J34" s="23"/>
    </row>
    <row r="35" spans="1:10" ht="11.25" customHeight="1" x14ac:dyDescent="0.2">
      <c r="A35" s="19"/>
      <c r="B35" s="43" t="s">
        <v>466</v>
      </c>
      <c r="C35" s="56">
        <f>VLOOKUP(A3,Data!A1:AQ88,17,FALSE)</f>
        <v>0</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0.33329999999999999</v>
      </c>
      <c r="E42" s="23"/>
      <c r="F42" s="23"/>
      <c r="G42" s="23"/>
      <c r="H42" s="23"/>
      <c r="I42" s="23"/>
      <c r="J42" s="23"/>
    </row>
    <row r="43" spans="1:10" ht="11.25" customHeight="1" x14ac:dyDescent="0.2">
      <c r="A43" s="19"/>
      <c r="B43" s="43" t="s">
        <v>466</v>
      </c>
      <c r="C43" s="56">
        <f>VLOOKUP(A3,Data!A1:AQ88,20,FALSE)</f>
        <v>0</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v>
      </c>
      <c r="E50" s="23"/>
      <c r="F50" s="23"/>
      <c r="G50" s="23"/>
      <c r="H50" s="23"/>
      <c r="I50" s="23"/>
      <c r="J50" s="23"/>
    </row>
    <row r="51" spans="1:10" ht="11.25" customHeight="1" x14ac:dyDescent="0.2">
      <c r="A51" s="19"/>
      <c r="B51" s="43" t="s">
        <v>466</v>
      </c>
      <c r="C51" s="56">
        <f>VLOOKUP(A3,Data!A1:AQ88,23,FALSE)</f>
        <v>0.1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0.25</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0.16669999999999999</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0.87839999999999996</v>
      </c>
      <c r="E74" s="23"/>
      <c r="F74" s="23"/>
      <c r="G74" s="23"/>
      <c r="H74" s="23"/>
      <c r="I74" s="23"/>
      <c r="J74" s="23"/>
    </row>
    <row r="75" spans="1:10" ht="11.25" customHeight="1" x14ac:dyDescent="0.2">
      <c r="A75" s="19"/>
      <c r="B75" s="43" t="s">
        <v>466</v>
      </c>
      <c r="C75" s="56">
        <f>VLOOKUP(A3,Data!A1:AQ88,32,FALSE)</f>
        <v>0.73909999999999998</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8.1100000000000005E-2</v>
      </c>
      <c r="E90" s="23"/>
      <c r="F90" s="23"/>
      <c r="G90" s="23"/>
      <c r="H90" s="23"/>
      <c r="I90" s="23"/>
      <c r="J90" s="23"/>
    </row>
    <row r="91" spans="1:10" ht="11.25" customHeight="1" x14ac:dyDescent="0.2">
      <c r="A91" s="19"/>
      <c r="B91" s="43" t="s">
        <v>466</v>
      </c>
      <c r="C91" s="56">
        <f>VLOOKUP(A3,Data!A1:AQ88,38,FALSE)</f>
        <v>0.21429999999999999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0.76900000000000002</v>
      </c>
      <c r="E98" s="23"/>
      <c r="F98" s="23"/>
      <c r="G98" s="23"/>
      <c r="H98" s="23"/>
      <c r="I98" s="23"/>
      <c r="J98" s="23"/>
    </row>
    <row r="99" spans="1:10" ht="11.25" customHeight="1" x14ac:dyDescent="0.2">
      <c r="A99" s="19"/>
      <c r="B99" s="43" t="s">
        <v>466</v>
      </c>
      <c r="C99" s="56">
        <f>VLOOKUP(A3,Data!A1:AQ88,41,FALSE)</f>
        <v>0.8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11.5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11.5</v>
      </c>
      <c r="C104" s="63">
        <f>VLOOKUP(A3,Data!A1:AQ88,42,FALSE)</f>
        <v>1</v>
      </c>
      <c r="D104" s="99">
        <f>SUM(A104:C104)</f>
        <v>30.5</v>
      </c>
      <c r="E104" s="63">
        <f>VLOOKUP(A3,Data!A1:AQ88,43,FALSE)</f>
        <v>40</v>
      </c>
      <c r="F104" s="33">
        <f>D104/E104</f>
        <v>0.76249999999999996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w6lceGiDyqL95vZg/7UgikG2kRs5KOZxhUoBFxwkxYF7tVLM2UFjBjdVfFVKPlDHyM1oIahb5s7cVyzgBekvjQ==" saltValue="5t62IU1moOwoNjn912XUO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2023-09-06T13:27:50Z</dcterms:modified>
</cp:coreProperties>
</file>