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95E50C97-1B63-4ACF-9F75-4B788491486E}" xr6:coauthVersionLast="47" xr6:coauthVersionMax="47" xr10:uidLastSave="{00000000-0000-0000-0000-000000000000}"/>
  <workbookProtection workbookAlgorithmName="SHA-512" workbookHashValue="xrAX98x6tLZ08xddvdrYoKdpYZdRESBvEN06E37ItLKMyiyZwZL3p/OQZc1DHqzryA4gl0YmVmZ/Trex7gOHyA==" workbookSaltValue="HRdkiHQ1hn+ZzV5ZI+g/6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<sst xmlns="http://schemas.openxmlformats.org/spreadsheetml/2006/main" count="2581" uniqueCount="605">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</sst>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1.3899999999999999E-2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0.58330000000000004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0.86129999999999995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0.60419999999999996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0.95830000000000004</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0.78129999999999999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0.96902654867256599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0.99489795918367396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0.99328859060402697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0.99489795918367396</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0.93798449612403101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0.185929648241206</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8.4269662921348298E-2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0.39024390243902402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0.20603015075376899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5.6497175141242903E-2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0.31481481481481499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0.47420000000000001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0.35294117647058798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0.48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0.59090909090909105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0.38888888888888901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0.53846153846153799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0.34175547517440402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0.390244900185448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0.44989819347571802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0.24226871515683801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0.24611046585329899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0.41239999999999999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0.34320566300088501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0.63780000000000003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0.1661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0.31030000000000002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0.75860000000000005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0.8276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0.19800000000000001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0.63370000000000004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7.6E-3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0.97787610619469001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0.23710000000000001</c:v>
                </c:pt>
                <c:pt idx="3">
                  <c:v>0.21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0.63370000000000004</c:v>
                </c:pt>
                <c:pt idx="3">
                  <c:v>0.75219999999999998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0.1759</c:v>
                </c:pt>
                <c:pt idx="3">
                  <c:v>0.24429999999999999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0.65249999999999997</c:v>
                </c:pt>
                <c:pt idx="3">
                  <c:v>0.63780000000000003</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6.59E-2</c:v>
                </c:pt>
                <c:pt idx="3">
                  <c:v>0.1603</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0.375</c:v>
                </c:pt>
                <c:pt idx="3">
                  <c:v>0.39500000000000002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7.3800000000000004E-2</c:v>
                </c:pt>
                <c:pt idx="3">
                  <c:v>0.1077</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0.05</c:v>
                </c:pt>
                <c:pt idx="3">
                  <c:v>8.72E-2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0.86550000000000005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36</v>
      </c>
      <c r="B3" s="36"/>
      <c r="C3" s="36"/>
      <c r="D3" s="36"/>
      <c r="E3" s="36"/>
      <c r="F3" s="36"/>
      <c r="G3" s="36"/>
      <c r="H3" s="36"/>
      <c r="I3" s="36"/>
      <c r="J3" s="36"/>
      <c r="K3" s="36"/>
      <c r="L3" s="36"/>
      <c r="M3" s="36"/>
      <c r="N3" s="36"/>
      <c r="O3" s="10"/>
    </row>
    <row r="4" spans="1:20" s="9" customFormat="1" ht="11.25" x14ac:dyDescent="0.2">
      <c r="A4" s="9" t="str">
        <f>+VLOOKUP(A3,'Old Data'!A1:CM88,2,FALSE)</f>
        <v>P.O. Drawer 309</v>
      </c>
      <c r="C4" s="12"/>
      <c r="E4" s="12"/>
      <c r="F4" s="12"/>
    </row>
    <row r="5" spans="1:20" s="9" customFormat="1" ht="11.25" x14ac:dyDescent="0.2">
      <c r="A5" s="9" t="str">
        <f>+VLOOKUP(A3,'Old Data'!A1:CM88,3,FALSE)</f>
        <v>Beaufort</v>
      </c>
      <c r="C5" s="12"/>
      <c r="E5" s="12"/>
      <c r="F5" s="12"/>
      <c r="G5" s="12" t="str">
        <f>+VLOOKUP(A3,'Old Data'!A1:CM88,4,FALSE)</f>
        <v>SC</v>
      </c>
      <c r="H5" s="12"/>
      <c r="I5" s="12">
        <f>+VLOOKUP(A3,'Old Data'!A1:CM88,5,FALSE)</f>
        <v>29902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0.63370000000000004</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0.19800000000000001</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0.96902654867256599</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0.99489795918367396</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0.99328859060402697</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0.97787610619469001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0.99489795918367396</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0.93798449612403101</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0.185929648241206</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8.4269662921348298E-2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0.39024390243902402</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0.20603015075376899</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5.6497175141242903E-2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0.31481481481481499</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0.35294117647058798</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0.48</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0.59090909090909105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0.38888888888888901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0.53846153846153799</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0.34175547517440402</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0.390244900185448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0.44989819347571802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0.24226871515683801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0.24611046585329899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0.34320566300088501</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0.63780000000000003</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0.1661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7.6E-3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1.3899999999999999E-2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0.95830000000000004</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0.68</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0.47420000000000001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0.41239999999999999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0.86550000000000005</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0.58330000000000004</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0.86129999999999995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0.60419999999999996</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0.88</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0.78129999999999999</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0.31030000000000002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0.75860000000000005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0.8276</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pL7cgXicC6d4LN3ILLP+PkfPfiIVSNC7GXjY3qWJHJZa9d2MNwTksiAGmTpEidpwlL9bM4hl7y9cXgnyhFAvyg==" saltValue="HsMzepVNPiTUwxc9/0ZdW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36</v>
      </c>
      <c r="B3" s="36"/>
      <c r="C3" s="36"/>
      <c r="D3" s="36"/>
      <c r="E3" s="36"/>
      <c r="F3" s="36"/>
      <c r="G3" s="36"/>
      <c r="H3" s="10"/>
      <c r="I3" s="10"/>
      <c r="J3" s="10"/>
    </row>
    <row r="4" spans="1:10" x14ac:dyDescent="0.2">
      <c r="A4" s="9" t="str">
        <f>VLOOKUP(A3,Data!A1:AQ88,2,FALSE)</f>
        <v>P.O. Drawer 309</v>
      </c>
    </row>
    <row r="5" spans="1:10" x14ac:dyDescent="0.2">
      <c r="A5" s="9" t="str">
        <f>VLOOKUP(A3,Data!A1:AQ88,3,FALSE)</f>
        <v>Beaufort</v>
      </c>
      <c r="C5" s="12" t="str">
        <f>VLOOKUP(A3,Data!A1:AQ88,4,FALSE)</f>
        <v>SC</v>
      </c>
      <c r="D5" s="12">
        <f>VLOOKUP(A3,Data!A1:AQ88,5,FALSE)</f>
        <v>29902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0.63370000000000004</v>
      </c>
      <c r="E34" s="23"/>
      <c r="F34" s="23"/>
      <c r="G34" s="23"/>
      <c r="H34" s="23"/>
      <c r="I34" s="23"/>
      <c r="J34" s="23"/>
    </row>
    <row r="35" spans="1:10" ht="11.25" customHeight="1" x14ac:dyDescent="0.2">
      <c r="A35" s="19"/>
      <c r="B35" s="43" t="s">
        <v>466</v>
      </c>
      <c r="C35" s="56">
        <f>VLOOKUP(A3,Data!A1:AQ88,17,FALSE)</f>
        <v>0.75219999999999998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0.23710000000000001</v>
      </c>
      <c r="E42" s="23"/>
      <c r="F42" s="23"/>
      <c r="G42" s="23"/>
      <c r="H42" s="23"/>
      <c r="I42" s="23"/>
      <c r="J42" s="23"/>
    </row>
    <row r="43" spans="1:10" ht="11.25" customHeight="1" x14ac:dyDescent="0.2">
      <c r="A43" s="19"/>
      <c r="B43" s="43" t="s">
        <v>466</v>
      </c>
      <c r="C43" s="56">
        <f>VLOOKUP(A3,Data!A1:AQ88,20,FALSE)</f>
        <v>0.21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7.3800000000000004E-2</v>
      </c>
      <c r="E50" s="23"/>
      <c r="F50" s="23"/>
      <c r="G50" s="23"/>
      <c r="H50" s="23"/>
      <c r="I50" s="23"/>
      <c r="J50" s="23"/>
    </row>
    <row r="51" spans="1:10" ht="11.25" customHeight="1" x14ac:dyDescent="0.2">
      <c r="A51" s="19"/>
      <c r="B51" s="43" t="s">
        <v>466</v>
      </c>
      <c r="C51" s="56">
        <f>VLOOKUP(A3,Data!A1:AQ88,23,FALSE)</f>
        <v>0.1077</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0.1759</v>
      </c>
      <c r="E58" s="23"/>
      <c r="F58" s="23"/>
      <c r="G58" s="23"/>
      <c r="H58" s="23"/>
      <c r="I58" s="23"/>
      <c r="J58" s="23"/>
    </row>
    <row r="59" spans="1:10" ht="11.25" customHeight="1" x14ac:dyDescent="0.2">
      <c r="A59" s="19"/>
      <c r="B59" s="43" t="s">
        <v>466</v>
      </c>
      <c r="C59" s="56">
        <f>VLOOKUP(A3,Data!A1:AQ88,26,FALSE)</f>
        <v>0.24429999999999999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0.05</v>
      </c>
      <c r="E66" s="23"/>
      <c r="F66" s="23"/>
      <c r="G66" s="23"/>
      <c r="H66" s="23"/>
      <c r="I66" s="23"/>
      <c r="J66" s="23"/>
    </row>
    <row r="67" spans="1:10" ht="11.25" customHeight="1" x14ac:dyDescent="0.2">
      <c r="A67" s="19"/>
      <c r="B67" s="43" t="s">
        <v>466</v>
      </c>
      <c r="C67" s="56">
        <f>VLOOKUP(A3,Data!A1:AQ88,29,FALSE)</f>
        <v>8.72E-2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0.65249999999999997</v>
      </c>
      <c r="E74" s="23"/>
      <c r="F74" s="23"/>
      <c r="G74" s="23"/>
      <c r="H74" s="23"/>
      <c r="I74" s="23"/>
      <c r="J74" s="23"/>
    </row>
    <row r="75" spans="1:10" ht="11.25" customHeight="1" x14ac:dyDescent="0.2">
      <c r="A75" s="19"/>
      <c r="B75" s="43" t="s">
        <v>466</v>
      </c>
      <c r="C75" s="56">
        <f>VLOOKUP(A3,Data!A1:AQ88,32,FALSE)</f>
        <v>0.63780000000000003</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6.59E-2</v>
      </c>
      <c r="E90" s="23"/>
      <c r="F90" s="23"/>
      <c r="G90" s="23"/>
      <c r="H90" s="23"/>
      <c r="I90" s="23"/>
      <c r="J90" s="23"/>
    </row>
    <row r="91" spans="1:10" ht="11.25" customHeight="1" x14ac:dyDescent="0.2">
      <c r="A91" s="19"/>
      <c r="B91" s="43" t="s">
        <v>466</v>
      </c>
      <c r="C91" s="56">
        <f>VLOOKUP(A3,Data!A1:AQ88,38,FALSE)</f>
        <v>0.1603</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0.375</v>
      </c>
      <c r="E98" s="23"/>
      <c r="F98" s="23"/>
      <c r="G98" s="23"/>
      <c r="H98" s="23"/>
      <c r="I98" s="23"/>
      <c r="J98" s="23"/>
    </row>
    <row r="99" spans="1:10" ht="11.25" customHeight="1" x14ac:dyDescent="0.2">
      <c r="A99" s="19"/>
      <c r="B99" s="43" t="s">
        <v>466</v>
      </c>
      <c r="C99" s="56">
        <f>VLOOKUP(A3,Data!A1:AQ88,41,FALSE)</f>
        <v>0.39500000000000002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14.5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14.5</v>
      </c>
      <c r="C104" s="63">
        <f>VLOOKUP(A3,Data!A1:AQ88,42,FALSE)</f>
        <v>1</v>
      </c>
      <c r="D104" s="99">
        <f>SUM(A104:C104)</f>
        <v>33.5</v>
      </c>
      <c r="E104" s="63">
        <f>VLOOKUP(A3,Data!A1:AQ88,43,FALSE)</f>
        <v>40</v>
      </c>
      <c r="F104" s="33">
        <f>D104/E104</f>
        <v>0.83750000000000002</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7ASG+/SlOWqkh7JzFS+9cAcQOJXTWz9M7MRlT8hjDWGHusB1GxH1iNNQmXL42oxxgOoSdm9FAlvacV33sgSjyw==" saltValue="2LUV6seW6i5Q0KicPKwEf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2023-09-06T13:27:52Z</dcterms:modified>
</cp:coreProperties>
</file>