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26DF35BC-CA51-473B-A6F5-D27E9A5FD809}" xr6:coauthVersionLast="47" xr6:coauthVersionMax="47" xr10:uidLastSave="{00000000-0000-0000-0000-000000000000}"/>
  <workbookProtection workbookAlgorithmName="SHA-512" workbookHashValue="J3Au8HqglJ++38AkyTJUlrLH5LXzCn6mGeDED1T9/+vB2hqVPIP2zS/X1MNQ14q8BtYNaTGsXcVisHstuqvfVA==" workbookSaltValue="sH0EmKRKI1fLkBOuKA83z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<sst xmlns="http://schemas.openxmlformats.org/spreadsheetml/2006/main" count="2581" uniqueCount="605">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</sst>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0.22220000000000001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0.52939999999999998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0.69230000000000003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0.54410000000000003</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0.77080000000000004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0.37040000000000001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0.61760000000000004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0.95830000000000004</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0.98901098901098905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0.98795180722891596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0.97260273972602695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0.98795180722891596</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0.97674418604651203</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0.17647058823529399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1.38888888888889E-2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0.26470588235294101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8.1395348837209294E-2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2.7777777777777801E-2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0.23749999999999999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0.56520000000000004</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0.19600647598488899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0.34784744551625602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0.45399581780161802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0.18417241673055601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0.15228653090389399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8.6999999999999994E-2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0.18824257425742599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0.62309999999999999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0.13170000000000001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0.98970000000000002</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0.1923</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0.53849999999999998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0.73080000000000001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0.25580000000000003</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0.60470000000000002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1.21E-2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0.16489999999999999</c:v>
                </c:pt>
                <c:pt idx="3">
                  <c:v>0.2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0.60470000000000002</c:v>
                </c:pt>
                <c:pt idx="3">
                  <c:v>0.51470000000000005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0.125</c:v>
                </c:pt>
                <c:pt idx="3">
                  <c:v>0.1099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0.61750000000000005</c:v>
                </c:pt>
                <c:pt idx="3">
                  <c:v>0.62309999999999999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0.1225</c:v>
                </c:pt>
                <c:pt idx="3">
                  <c:v>0.19700000000000001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0.29899999999999999</c:v>
                </c:pt>
                <c:pt idx="3">
                  <c:v>0.31900000000000001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1.2699999999999999E-2</c:v>
                </c:pt>
                <c:pt idx="3">
                  <c:v>4.8800000000000003E-2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1.2500000000000001E-2</c:v>
                </c:pt>
                <c:pt idx="3">
                  <c:v>3.6600000000000001E-2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0.70179999999999998</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41</v>
      </c>
      <c r="B3" s="36"/>
      <c r="C3" s="36"/>
      <c r="D3" s="36"/>
      <c r="E3" s="36"/>
      <c r="F3" s="36"/>
      <c r="G3" s="36"/>
      <c r="H3" s="36"/>
      <c r="I3" s="36"/>
      <c r="J3" s="36"/>
      <c r="K3" s="36"/>
      <c r="L3" s="36"/>
      <c r="M3" s="36"/>
      <c r="N3" s="36"/>
      <c r="O3" s="10"/>
    </row>
    <row r="4" spans="1:20" s="9" customFormat="1" ht="11.25" x14ac:dyDescent="0.2">
      <c r="A4" s="9" t="str">
        <f>+VLOOKUP(A3,'Old Data'!A1:CM88,2,FALSE)</f>
        <v xml:space="preserve">PO Box 460 </v>
      </c>
      <c r="C4" s="12"/>
      <c r="E4" s="12"/>
      <c r="F4" s="12"/>
    </row>
    <row r="5" spans="1:20" s="9" customFormat="1" ht="11.25" x14ac:dyDescent="0.2">
      <c r="A5" s="9" t="str">
        <f>+VLOOKUP(A3,'Old Data'!A1:CM88,3,FALSE)</f>
        <v>Gaffney</v>
      </c>
      <c r="C5" s="12"/>
      <c r="E5" s="12"/>
      <c r="F5" s="12"/>
      <c r="G5" s="12" t="str">
        <f>+VLOOKUP(A3,'Old Data'!A1:CM88,4,FALSE)</f>
        <v>SC</v>
      </c>
      <c r="H5" s="12"/>
      <c r="I5" s="12">
        <f>+VLOOKUP(A3,'Old Data'!A1:CM88,5,FALSE)</f>
        <v>29342</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0.60470000000000002</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0.25580000000000003</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0.98901098901098905</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0.98795180722891596</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0.97260273972602695</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0.98795180722891596</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0.97674418604651203</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0.17647058823529399</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1.38888888888889E-2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0.26470588235294101</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8.1395348837209294E-2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2.7777777777777801E-2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0.23749999999999999</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0.6</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0.6</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0.1</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0.19600647598488899</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0.34784744551625602</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0.45399581780161802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0.18417241673055601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0.15228653090389399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0.18824257425742599</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0.62309999999999999</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0.13170000000000001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1.21E-2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0.22220000000000001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0.37040000000000001</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0.66669999999999996</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0.56520000000000004</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8.6999999999999994E-2</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0.70179999999999998</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0.52939999999999998</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0.69230000000000003</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0.54410000000000003</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0.77080000000000004</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0.61760000000000004</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0.95830000000000004</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0.98970000000000002</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0.1923</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0.53849999999999998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0.73080000000000001</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4EI8NrwVGqmc3wevEN9OrswFBPtVi/f9LmqUi6jt5zdyJco/iIFOIjAxZ0YrGotj5e4baPoxKz2IOWBeYEks3Q==" saltValue="YepuT+Nt5LGdAxsW2eFmd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41</v>
      </c>
      <c r="B3" s="36"/>
      <c r="C3" s="36"/>
      <c r="D3" s="36"/>
      <c r="E3" s="36"/>
      <c r="F3" s="36"/>
      <c r="G3" s="36"/>
      <c r="H3" s="10"/>
      <c r="I3" s="10"/>
      <c r="J3" s="10"/>
    </row>
    <row r="4" spans="1:10" x14ac:dyDescent="0.2">
      <c r="A4" s="9" t="str">
        <f>VLOOKUP(A3,Data!A1:AQ88,2,FALSE)</f>
        <v xml:space="preserve">PO Box 460 </v>
      </c>
    </row>
    <row r="5" spans="1:10" x14ac:dyDescent="0.2">
      <c r="A5" s="9" t="str">
        <f>VLOOKUP(A3,Data!A1:AQ88,3,FALSE)</f>
        <v>Gaffney</v>
      </c>
      <c r="C5" s="12" t="str">
        <f>VLOOKUP(A3,Data!A1:AQ88,4,FALSE)</f>
        <v>SC</v>
      </c>
      <c r="D5" s="12">
        <f>VLOOKUP(A3,Data!A1:AQ88,5,FALSE)</f>
        <v>29342</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0.60470000000000002</v>
      </c>
      <c r="E34" s="23"/>
      <c r="F34" s="23"/>
      <c r="G34" s="23"/>
      <c r="H34" s="23"/>
      <c r="I34" s="23"/>
      <c r="J34" s="23"/>
    </row>
    <row r="35" spans="1:10" ht="11.25" customHeight="1" x14ac:dyDescent="0.2">
      <c r="A35" s="19"/>
      <c r="B35" s="43" t="s">
        <v>466</v>
      </c>
      <c r="C35" s="56">
        <f>VLOOKUP(A3,Data!A1:AQ88,17,FALSE)</f>
        <v>0.51470000000000005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0.16489999999999999</v>
      </c>
      <c r="E42" s="23"/>
      <c r="F42" s="23"/>
      <c r="G42" s="23"/>
      <c r="H42" s="23"/>
      <c r="I42" s="23"/>
      <c r="J42" s="23"/>
    </row>
    <row r="43" spans="1:10" ht="11.25" customHeight="1" x14ac:dyDescent="0.2">
      <c r="A43" s="19"/>
      <c r="B43" s="43" t="s">
        <v>466</v>
      </c>
      <c r="C43" s="56">
        <f>VLOOKUP(A3,Data!A1:AQ88,20,FALSE)</f>
        <v>0.2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but improved since last year</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1.2699999999999999E-2</v>
      </c>
      <c r="E50" s="23"/>
      <c r="F50" s="23"/>
      <c r="G50" s="23"/>
      <c r="H50" s="23"/>
      <c r="I50" s="23"/>
      <c r="J50" s="23"/>
    </row>
    <row r="51" spans="1:10" ht="11.25" customHeight="1" x14ac:dyDescent="0.2">
      <c r="A51" s="19"/>
      <c r="B51" s="43" t="s">
        <v>466</v>
      </c>
      <c r="C51" s="56">
        <f>VLOOKUP(A3,Data!A1:AQ88,23,FALSE)</f>
        <v>4.8800000000000003E-2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0.125</v>
      </c>
      <c r="E58" s="23"/>
      <c r="F58" s="23"/>
      <c r="G58" s="23"/>
      <c r="H58" s="23"/>
      <c r="I58" s="23"/>
      <c r="J58" s="23"/>
    </row>
    <row r="59" spans="1:10" ht="11.25" customHeight="1" x14ac:dyDescent="0.2">
      <c r="A59" s="19"/>
      <c r="B59" s="43" t="s">
        <v>466</v>
      </c>
      <c r="C59" s="56">
        <f>VLOOKUP(A3,Data!A1:AQ88,26,FALSE)</f>
        <v>0.1099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1.2500000000000001E-2</v>
      </c>
      <c r="E66" s="23"/>
      <c r="F66" s="23"/>
      <c r="G66" s="23"/>
      <c r="H66" s="23"/>
      <c r="I66" s="23"/>
      <c r="J66" s="23"/>
    </row>
    <row r="67" spans="1:10" ht="11.25" customHeight="1" x14ac:dyDescent="0.2">
      <c r="A67" s="19"/>
      <c r="B67" s="43" t="s">
        <v>466</v>
      </c>
      <c r="C67" s="56">
        <f>VLOOKUP(A3,Data!A1:AQ88,29,FALSE)</f>
        <v>3.6600000000000001E-2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1</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but improved since last year</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0.61750000000000005</v>
      </c>
      <c r="E74" s="23"/>
      <c r="F74" s="23"/>
      <c r="G74" s="23"/>
      <c r="H74" s="23"/>
      <c r="I74" s="23"/>
      <c r="J74" s="23"/>
    </row>
    <row r="75" spans="1:10" ht="11.25" customHeight="1" x14ac:dyDescent="0.2">
      <c r="A75" s="19"/>
      <c r="B75" s="43" t="s">
        <v>466</v>
      </c>
      <c r="C75" s="56">
        <f>VLOOKUP(A3,Data!A1:AQ88,32,FALSE)</f>
        <v>0.62309999999999999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0.1225</v>
      </c>
      <c r="E90" s="23"/>
      <c r="F90" s="23"/>
      <c r="G90" s="23"/>
      <c r="H90" s="23"/>
      <c r="I90" s="23"/>
      <c r="J90" s="23"/>
    </row>
    <row r="91" spans="1:10" ht="11.25" customHeight="1" x14ac:dyDescent="0.2">
      <c r="A91" s="19"/>
      <c r="B91" s="43" t="s">
        <v>466</v>
      </c>
      <c r="C91" s="56">
        <f>VLOOKUP(A3,Data!A1:AQ88,38,FALSE)</f>
        <v>0.19700000000000001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0.29899999999999999</v>
      </c>
      <c r="E98" s="23"/>
      <c r="F98" s="23"/>
      <c r="G98" s="23"/>
      <c r="H98" s="23"/>
      <c r="I98" s="23"/>
      <c r="J98" s="23"/>
    </row>
    <row r="99" spans="1:10" ht="11.25" customHeight="1" x14ac:dyDescent="0.2">
      <c r="A99" s="19"/>
      <c r="B99" s="43" t="s">
        <v>466</v>
      </c>
      <c r="C99" s="56">
        <f>VLOOKUP(A3,Data!A1:AQ88,41,FALSE)</f>
        <v>0.31900000000000001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8</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8</v>
      </c>
      <c r="C104" s="63">
        <f>VLOOKUP(A3,Data!A1:AQ88,42,FALSE)</f>
        <v>1</v>
      </c>
      <c r="D104" s="99">
        <f>SUM(A104:C104)</f>
        <v>26</v>
      </c>
      <c r="E104" s="63">
        <f>VLOOKUP(A3,Data!A1:AQ88,43,FALSE)</f>
        <v>40</v>
      </c>
      <c r="F104" s="33">
        <f>D104/E104</f>
        <v>0.65</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H1R/3Hi1/PCqIBJmBv8/GdNt6MoIQNq/wqAvs1h254yEbBjWnVAgxe6Xh7nAt+DeBgLChVbvlGkQkyLNMDEKQ==" saltValue="SZPMaMhifWE41kNin1PPT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2023-09-06T13:27:58Z</dcterms:modified>
</cp:coreProperties>
</file>