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F2C50083-9F39-475B-9F75-648ED770845C}" xr6:coauthVersionLast="47" xr6:coauthVersionMax="47" xr10:uidLastSave="{00000000-0000-0000-0000-000000000000}"/>
  <workbookProtection workbookAlgorithmName="SHA-512" workbookHashValue="K49+VFa6e6CcmGhnm4JTbwbNCvv6XMI7vJ4+fW+HcXqIc6f630einxvLPVSedQnmDJIxHfjVZCPSoAFQu9RT5Q==" workbookSaltValue="5fs1sZtzXQz7Tqv4+tzM+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<sst xmlns="http://schemas.openxmlformats.org/spreadsheetml/2006/main" count="2581" uniqueCount="605">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</sst>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0.52380000000000004</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0.38100000000000001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0.61899999999999999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0.98150000000000004</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0.92857142857142905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0.88461538461538503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0.107692307692308</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6.25E-2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0.37777777777777799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9.2307692307692299E-2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4.6875E-2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0.112903225806452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0.71428571428571397</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0.28571428571428598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0.22949459018823201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0.25865384615384601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0.41506591337099802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0.14468652734548701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0.12745450191570901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0.33287990672366902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0.5585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0.21029999999999999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0.83330000000000004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0.83330000000000004</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0.48649999999999999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0.48649999999999999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0.1</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9.7000000000000003E-3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0.15709999999999999</c:v>
                </c:pt>
                <c:pt idx="3">
                  <c:v>0.1014</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0.48649999999999999</c:v>
                </c:pt>
                <c:pt idx="3">
                  <c:v>0.41860000000000003</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0.1714</c:v>
                </c:pt>
                <c:pt idx="3">
                  <c:v>0.1159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0.5978</c:v>
                </c:pt>
                <c:pt idx="3">
                  <c:v>0.5585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9.5100000000000004E-2</c:v>
                </c:pt>
                <c:pt idx="3">
                  <c:v>0.17849999999999999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0.34499999999999997</c:v>
                </c:pt>
                <c:pt idx="3">
                  <c:v>0.52900000000000003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3.5700000000000003E-2</c:v>
                </c:pt>
                <c:pt idx="3">
                  <c:v>0.1176</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3.5099999999999999E-2</c:v>
                </c:pt>
                <c:pt idx="3">
                  <c:v>7.3499999999999996E-2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0.1</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43</v>
      </c>
      <c r="B3" s="36"/>
      <c r="C3" s="36"/>
      <c r="D3" s="36"/>
      <c r="E3" s="36"/>
      <c r="F3" s="36"/>
      <c r="G3" s="36"/>
      <c r="H3" s="36"/>
      <c r="I3" s="36"/>
      <c r="J3" s="36"/>
      <c r="K3" s="36"/>
      <c r="L3" s="36"/>
      <c r="M3" s="36"/>
      <c r="N3" s="36"/>
      <c r="O3" s="10"/>
    </row>
    <row r="4" spans="1:20" s="9" customFormat="1" ht="11.25" x14ac:dyDescent="0.2">
      <c r="A4" s="9" t="str">
        <f>+VLOOKUP(A3,'Old Data'!A1:CM88,2,FALSE)</f>
        <v>401 West Blvd.</v>
      </c>
      <c r="C4" s="12"/>
      <c r="E4" s="12"/>
      <c r="F4" s="12"/>
    </row>
    <row r="5" spans="1:20" s="9" customFormat="1" ht="11.25" x14ac:dyDescent="0.2">
      <c r="A5" s="9" t="str">
        <f>+VLOOKUP(A3,'Old Data'!A1:CM88,3,FALSE)</f>
        <v>Chesterfield</v>
      </c>
      <c r="C5" s="12"/>
      <c r="E5" s="12"/>
      <c r="F5" s="12"/>
      <c r="G5" s="12" t="str">
        <f>+VLOOKUP(A3,'Old Data'!A1:CM88,4,FALSE)</f>
        <v>SC</v>
      </c>
      <c r="H5" s="12"/>
      <c r="I5" s="12">
        <f>+VLOOKUP(A3,'Old Data'!A1:CM88,5,FALSE)</f>
        <v>29709</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0.48649999999999999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0.48649999999999999</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0.92857142857142905</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0.88461538461538503</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0.107692307692308</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6.25E-2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0.37777777777777799</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9.2307692307692299E-2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4.6875E-2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0.112903225806452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0.71428571428571397</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0.28571428571428598</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0.22949459018823201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0.25865384615384601</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0.41506591337099802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0.14468652734548701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0.12745450191570901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0.33287990672366902</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0.5585</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0.21029999999999999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9.7000000000000003E-3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0.9</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0.1</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0.1</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0.52380000000000004</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0.38100000000000001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0.61899999999999999</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0.98150000000000004</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0.83330000000000004</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0.83330000000000004</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ycxWJQYKziXLNehqSaau1tCEucM86oNpE6+P7aCteHjKkpWy8y9yiLhU06pf+NdCYb0H5U5jQ33PACu2b7/UJg==" saltValue="fsKvE9LCBWLCC6JaAqqNu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43</v>
      </c>
      <c r="B3" s="36"/>
      <c r="C3" s="36"/>
      <c r="D3" s="36"/>
      <c r="E3" s="36"/>
      <c r="F3" s="36"/>
      <c r="G3" s="36"/>
      <c r="H3" s="10"/>
      <c r="I3" s="10"/>
      <c r="J3" s="10"/>
    </row>
    <row r="4" spans="1:10" x14ac:dyDescent="0.2">
      <c r="A4" s="9" t="str">
        <f>VLOOKUP(A3,Data!A1:AQ88,2,FALSE)</f>
        <v>401 West Blvd.</v>
      </c>
    </row>
    <row r="5" spans="1:10" x14ac:dyDescent="0.2">
      <c r="A5" s="9" t="str">
        <f>VLOOKUP(A3,Data!A1:AQ88,3,FALSE)</f>
        <v>Chesterfield</v>
      </c>
      <c r="C5" s="12" t="str">
        <f>VLOOKUP(A3,Data!A1:AQ88,4,FALSE)</f>
        <v>SC</v>
      </c>
      <c r="D5" s="12">
        <f>VLOOKUP(A3,Data!A1:AQ88,5,FALSE)</f>
        <v>29709</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0.48649999999999999</v>
      </c>
      <c r="E34" s="23"/>
      <c r="F34" s="23"/>
      <c r="G34" s="23"/>
      <c r="H34" s="23"/>
      <c r="I34" s="23"/>
      <c r="J34" s="23"/>
    </row>
    <row r="35" spans="1:10" ht="11.25" customHeight="1" x14ac:dyDescent="0.2">
      <c r="A35" s="19"/>
      <c r="B35" s="43" t="s">
        <v>466</v>
      </c>
      <c r="C35" s="56">
        <f>VLOOKUP(A3,Data!A1:AQ88,17,FALSE)</f>
        <v>0.41860000000000003</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0.15709999999999999</v>
      </c>
      <c r="E42" s="23"/>
      <c r="F42" s="23"/>
      <c r="G42" s="23"/>
      <c r="H42" s="23"/>
      <c r="I42" s="23"/>
      <c r="J42" s="23"/>
    </row>
    <row r="43" spans="1:10" ht="11.25" customHeight="1" x14ac:dyDescent="0.2">
      <c r="A43" s="19"/>
      <c r="B43" s="43" t="s">
        <v>466</v>
      </c>
      <c r="C43" s="56">
        <f>VLOOKUP(A3,Data!A1:AQ88,20,FALSE)</f>
        <v>0.1014</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3.5700000000000003E-2</v>
      </c>
      <c r="E50" s="23"/>
      <c r="F50" s="23"/>
      <c r="G50" s="23"/>
      <c r="H50" s="23"/>
      <c r="I50" s="23"/>
      <c r="J50" s="23"/>
    </row>
    <row r="51" spans="1:10" ht="11.25" customHeight="1" x14ac:dyDescent="0.2">
      <c r="A51" s="19"/>
      <c r="B51" s="43" t="s">
        <v>466</v>
      </c>
      <c r="C51" s="56">
        <f>VLOOKUP(A3,Data!A1:AQ88,23,FALSE)</f>
        <v>0.1176</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0.1714</v>
      </c>
      <c r="E58" s="23"/>
      <c r="F58" s="23"/>
      <c r="G58" s="23"/>
      <c r="H58" s="23"/>
      <c r="I58" s="23"/>
      <c r="J58" s="23"/>
    </row>
    <row r="59" spans="1:10" ht="11.25" customHeight="1" x14ac:dyDescent="0.2">
      <c r="A59" s="19"/>
      <c r="B59" s="43" t="s">
        <v>466</v>
      </c>
      <c r="C59" s="56">
        <f>VLOOKUP(A3,Data!A1:AQ88,26,FALSE)</f>
        <v>0.1159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3.5099999999999999E-2</v>
      </c>
      <c r="E66" s="23"/>
      <c r="F66" s="23"/>
      <c r="G66" s="23"/>
      <c r="H66" s="23"/>
      <c r="I66" s="23"/>
      <c r="J66" s="23"/>
    </row>
    <row r="67" spans="1:10" ht="11.25" customHeight="1" x14ac:dyDescent="0.2">
      <c r="A67" s="19"/>
      <c r="B67" s="43" t="s">
        <v>466</v>
      </c>
      <c r="C67" s="56">
        <f>VLOOKUP(A3,Data!A1:AQ88,29,FALSE)</f>
        <v>7.3499999999999996E-2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0.5978</v>
      </c>
      <c r="E74" s="23"/>
      <c r="F74" s="23"/>
      <c r="G74" s="23"/>
      <c r="H74" s="23"/>
      <c r="I74" s="23"/>
      <c r="J74" s="23"/>
    </row>
    <row r="75" spans="1:10" ht="11.25" customHeight="1" x14ac:dyDescent="0.2">
      <c r="A75" s="19"/>
      <c r="B75" s="43" t="s">
        <v>466</v>
      </c>
      <c r="C75" s="56">
        <f>VLOOKUP(A3,Data!A1:AQ88,32,FALSE)</f>
        <v>0.5585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9.5100000000000004E-2</v>
      </c>
      <c r="E90" s="23"/>
      <c r="F90" s="23"/>
      <c r="G90" s="23"/>
      <c r="H90" s="23"/>
      <c r="I90" s="23"/>
      <c r="J90" s="23"/>
    </row>
    <row r="91" spans="1:10" ht="11.25" customHeight="1" x14ac:dyDescent="0.2">
      <c r="A91" s="19"/>
      <c r="B91" s="43" t="s">
        <v>466</v>
      </c>
      <c r="C91" s="56">
        <f>VLOOKUP(A3,Data!A1:AQ88,38,FALSE)</f>
        <v>0.17849999999999999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0.34499999999999997</v>
      </c>
      <c r="E98" s="23"/>
      <c r="F98" s="23"/>
      <c r="G98" s="23"/>
      <c r="H98" s="23"/>
      <c r="I98" s="23"/>
      <c r="J98" s="23"/>
    </row>
    <row r="99" spans="1:10" ht="11.25" customHeight="1" x14ac:dyDescent="0.2">
      <c r="A99" s="19"/>
      <c r="B99" s="43" t="s">
        <v>466</v>
      </c>
      <c r="C99" s="56">
        <f>VLOOKUP(A3,Data!A1:AQ88,41,FALSE)</f>
        <v>0.52900000000000003</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7.5</v>
      </c>
      <c r="C104" s="63">
        <f>VLOOKUP(A3,Data!A1:AQ88,42,FALSE)</f>
        <v>1</v>
      </c>
      <c r="D104" s="99">
        <f>SUM(A104:C104)</f>
        <v>26.5</v>
      </c>
      <c r="E104" s="63">
        <f>VLOOKUP(A3,Data!A1:AQ88,43,FALSE)</f>
        <v>40</v>
      </c>
      <c r="F104" s="33">
        <f>D104/E104</f>
        <v>0.66249999999999998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7OcKkPnSGczoESQYv9JRhKM1Tko1/Vqklm8SOTHGd0IGvNSLpvJ4U4LhXe2x2GfLduSIelIqJNLDZcfgABF2VQ==" saltValue="l1jDI0FFB/bjT6JwWOL+k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2023-09-06T13:28:01Z</dcterms:modified>
</cp:coreProperties>
</file>