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65DC21DE-270E-48AD-AAA0-3E9789D165C1}" xr6:coauthVersionLast="47" xr6:coauthVersionMax="47" xr10:uidLastSave="{00000000-0000-0000-0000-000000000000}"/>
  <workbookProtection workbookAlgorithmName="SHA-512" workbookHashValue="A8+OhZ2zRqb7GROFWv85eL6l+m7PLPCwk732Mr4GiWNK5MXcKKt5AE2zc7aHhAvqUKfAcBlcxPPgYgvh8AFNKA==" workbookSaltValue="0eTzx2ot0qWR1gTyk0PY3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<sst xmlns="http://schemas.openxmlformats.org/spreadsheetml/2006/main" count="1777" uniqueCount="595">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</sst>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0.40500000000000003</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0.56669999999999998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0.91300000000000003</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0.96440000000000003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0.89049999999999996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0.96889999999999998</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0.7843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0.1295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8.9099999999999999E-2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0.46239999999999998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0.438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0.1244</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2.46E-2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0.18920000000000001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0.31819999999999998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0.1333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0.35709999999999997</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0.31819999999999998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0.22220000000000001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0.40820000000000001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0.41149999999999998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0.40110000000000001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0.28239999999999998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0.22320000000000001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0.32729999999999998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0.1237</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0.99780000000000002</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0.1772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0.6835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0.75309999999999999</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0.75949999999999995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0.86509999999999998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9.5200000000000007E-2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1.06E-2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0.125</c:v>
                </c:pt>
                <c:pt idx="3">
                  <c:v>0.14879999999999999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9.5200000000000007E-2</c:v>
                </c:pt>
                <c:pt idx="3">
                  <c:v>0.36509999999999998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0.13639999999999999</c:v>
                </c:pt>
                <c:pt idx="3">
                  <c:v>0.14419999999999999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0.69189999999999996</c:v>
                </c:pt>
                <c:pt idx="3">
                  <c:v>0.67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0.43330000000000002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0.12239999999999999</c:v>
                </c:pt>
                <c:pt idx="3">
                  <c:v>7.9899999999999999E-2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0.252</c:v>
                </c:pt>
                <c:pt idx="3">
                  <c:v>0.26100000000000001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7.1400000000000005E-2</c:v>
                </c:pt>
                <c:pt idx="3">
                  <c:v>9.2200000000000004E-2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5.8599999999999999E-2</c:v>
                </c:pt>
                <c:pt idx="3">
                  <c:v>4.5900000000000003E-2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0.69510000000000005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0.38890000000000002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0.76470000000000005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22</v>
      </c>
      <c r="B3" s="31"/>
      <c r="C3" s="31"/>
      <c r="D3" s="31"/>
      <c r="E3" s="31"/>
      <c r="F3" s="31"/>
      <c r="G3" s="31"/>
      <c r="H3" s="31"/>
      <c r="I3" s="31"/>
      <c r="J3" s="31"/>
      <c r="K3" s="31"/>
      <c r="L3" s="31"/>
      <c r="M3" s="31"/>
      <c r="N3" s="31"/>
      <c r="O3" s="5"/>
    </row>
    <row r="4" spans="1:20" s="4" customFormat="1" ht="11.25" x14ac:dyDescent="0.2">
      <c r="A4" s="4" t="str">
        <f>VLOOKUP(A3,Data!A:CN,2,FALSE)</f>
        <v>1000 Brookhaven Drive</v>
      </c>
      <c r="C4" s="7"/>
      <c r="E4" s="7"/>
      <c r="F4" s="7"/>
    </row>
    <row r="5" spans="1:20" s="4" customFormat="1" ht="11.25" x14ac:dyDescent="0.2">
      <c r="A5" s="4" t="str">
        <f>VLOOKUP(A3,Data!A:CN,3,FALSE)</f>
        <v>Aiken</v>
      </c>
      <c r="C5" s="7"/>
      <c r="E5" s="7"/>
      <c r="F5" s="7"/>
      <c r="G5" s="7" t="str">
        <f>VLOOKUP(A3,Data!A:CN,4,FALSE)</f>
        <v>SC</v>
      </c>
      <c r="H5" s="7"/>
      <c r="I5" s="7" t="str">
        <f>VLOOKUP(A3,Data!A:CN,5,FALSE)</f>
        <v>29803</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9.5200000000000007E-2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0.86509999999999998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0.96440000000000003</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0.89049999999999996</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0.96889999999999998</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0.7843</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0.1295</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8.9099999999999999E-2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0.46239999999999998</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0.1244</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2.46E-2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0.18920000000000001</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0.31819999999999998</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0.1333</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0.35709999999999997</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0.31819999999999998</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0.22220000000000001</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0.40820000000000001</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0.41149999999999998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0.40110000000000001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0.28239999999999998</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0.22320000000000001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0.32729999999999998</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0.67</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0.1237</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1.06E-2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0.40500000000000003</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0.438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0.75309999999999999</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0.43330000000000002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0.69510000000000005</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0.38890000000000002</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0.76470000000000005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0.56669999999999998</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0.91300000000000003</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0.99780000000000002</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0.1772</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0.6835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0.75949999999999995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svUYi0B4L7sndFQor0tQIc3ywcpMKLRSwz9v/2E7OnoOcWYSHZSzF5JwwiqRRGp7XR3C+ds1ggMDg+bgk87jGA==" saltValue="O8Zd5Sp0RsVXADEBs2TYm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22</v>
      </c>
      <c r="B3" s="31"/>
      <c r="C3" s="31"/>
      <c r="D3" s="31"/>
      <c r="E3" s="31"/>
      <c r="F3" s="31"/>
      <c r="G3" s="31"/>
      <c r="H3" s="5"/>
      <c r="I3" s="5"/>
      <c r="J3" s="5"/>
    </row>
    <row r="4" spans="1:10" x14ac:dyDescent="0.2">
      <c r="A4" s="4" t="str">
        <f>VLOOKUP(A3,Data!A:CN,2,FALSE)</f>
        <v>1000 Brookhaven Drive</v>
      </c>
    </row>
    <row r="5" spans="1:10" x14ac:dyDescent="0.2">
      <c r="A5" s="4" t="str">
        <f>VLOOKUP(A3,Data!A:CN,3,FALSE)</f>
        <v>Aiken</v>
      </c>
      <c r="C5" s="7" t="str">
        <f>VLOOKUP(A3,Data!A:CN,4,FALSE)</f>
        <v>SC</v>
      </c>
      <c r="D5" s="7" t="str">
        <f>VLOOKUP(A3,Data!A:CN,5,FALSE)</f>
        <v>29803</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9.5200000000000007E-2</v>
      </c>
      <c r="E34" s="18"/>
      <c r="F34" s="18"/>
      <c r="G34" s="18"/>
      <c r="H34" s="18"/>
      <c r="I34" s="18"/>
      <c r="J34" s="18"/>
    </row>
    <row r="35" spans="1:10" ht="11.25" customHeight="1" x14ac:dyDescent="0.2">
      <c r="A35" s="14"/>
      <c r="B35" s="37" t="s">
        <v>451</v>
      </c>
      <c r="C35" s="50">
        <f>VLOOKUP(A3,Data!A:CN,66,FALSE)</f>
        <v>0.36509999999999998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0.125</v>
      </c>
      <c r="E42" s="18"/>
      <c r="F42" s="18"/>
      <c r="G42" s="18"/>
      <c r="H42" s="18"/>
      <c r="I42" s="18"/>
      <c r="J42" s="18"/>
    </row>
    <row r="43" spans="1:10" ht="11.25" customHeight="1" x14ac:dyDescent="0.2">
      <c r="A43" s="14"/>
      <c r="B43" s="37" t="s">
        <v>451</v>
      </c>
      <c r="C43" s="50">
        <f>VLOOKUP(A3,Data!A:CN,69,FALSE)</f>
        <v>0.14879999999999999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7.1400000000000005E-2</v>
      </c>
      <c r="E50" s="18"/>
      <c r="F50" s="18"/>
      <c r="G50" s="18"/>
      <c r="H50" s="18"/>
      <c r="I50" s="18"/>
      <c r="J50" s="18"/>
    </row>
    <row r="51" spans="1:10" ht="11.25" customHeight="1" x14ac:dyDescent="0.2">
      <c r="A51" s="14"/>
      <c r="B51" s="37" t="s">
        <v>451</v>
      </c>
      <c r="C51" s="50">
        <f>VLOOKUP(A3,Data!A:CN,72,FALSE)</f>
        <v>9.2200000000000004E-2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0.13639999999999999</v>
      </c>
      <c r="E58" s="18"/>
      <c r="F58" s="18"/>
      <c r="G58" s="18"/>
      <c r="H58" s="18"/>
      <c r="I58" s="18"/>
      <c r="J58" s="18"/>
    </row>
    <row r="59" spans="1:10" ht="11.25" customHeight="1" x14ac:dyDescent="0.2">
      <c r="A59" s="14"/>
      <c r="B59" s="37" t="s">
        <v>451</v>
      </c>
      <c r="C59" s="50">
        <f>VLOOKUP(A3,Data!A:CN,75,FALSE)</f>
        <v>0.14419999999999999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5.8599999999999999E-2</v>
      </c>
      <c r="E66" s="18"/>
      <c r="F66" s="18"/>
      <c r="G66" s="18"/>
      <c r="H66" s="18"/>
      <c r="I66" s="18"/>
      <c r="J66" s="18"/>
    </row>
    <row r="67" spans="1:10" ht="11.25" customHeight="1" x14ac:dyDescent="0.2">
      <c r="A67" s="14"/>
      <c r="B67" s="37" t="s">
        <v>451</v>
      </c>
      <c r="C67" s="50">
        <f>VLOOKUP(A3,Data!A:CN,78,FALSE)</f>
        <v>4.5900000000000003E-2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0.69189999999999996</v>
      </c>
      <c r="E74" s="18"/>
      <c r="F74" s="18"/>
      <c r="G74" s="18"/>
      <c r="H74" s="18"/>
      <c r="I74" s="18"/>
      <c r="J74" s="18"/>
    </row>
    <row r="75" spans="1:10" ht="11.25" customHeight="1" x14ac:dyDescent="0.2">
      <c r="A75" s="14"/>
      <c r="B75" s="37" t="s">
        <v>451</v>
      </c>
      <c r="C75" s="50">
        <f>VLOOKUP(A3,Data!A:CN,81,FALSE)</f>
        <v>0.67</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0.12239999999999999</v>
      </c>
      <c r="E90" s="18"/>
      <c r="F90" s="18"/>
      <c r="G90" s="18"/>
      <c r="H90" s="18"/>
      <c r="I90" s="18"/>
      <c r="J90" s="18"/>
    </row>
    <row r="91" spans="1:10" ht="11.25" customHeight="1" x14ac:dyDescent="0.2">
      <c r="A91" s="14"/>
      <c r="B91" s="37" t="s">
        <v>451</v>
      </c>
      <c r="C91" s="50">
        <f>VLOOKUP(A3,Data!A:CN,87,FALSE)</f>
        <v>7.9899999999999999E-2</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0.252</v>
      </c>
      <c r="E98" s="18"/>
      <c r="F98" s="18"/>
      <c r="G98" s="18"/>
      <c r="H98" s="18"/>
      <c r="I98" s="18"/>
      <c r="J98" s="18"/>
    </row>
    <row r="99" spans="1:10" ht="11.25" customHeight="1" x14ac:dyDescent="0.2">
      <c r="A99" s="14"/>
      <c r="B99" s="37" t="s">
        <v>451</v>
      </c>
      <c r="C99" s="50">
        <f>VLOOKUP(A3,Data!A:CN,90,FALSE)</f>
        <v>0.26100000000000001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11.5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11.5</v>
      </c>
      <c r="C104" s="52">
        <f>VLOOKUP(A3,Data!A:CN,91,FALSE) + 1</f>
        <v>2</v>
      </c>
      <c r="D104" s="79">
        <f>SUM(A104:C104)</f>
        <v>30.5</v>
      </c>
      <c r="E104" s="52">
        <f>VLOOKUP(A3,Data!A:CN,92,FALSE)</f>
        <v>40</v>
      </c>
      <c r="F104" s="28">
        <f>D104/E104</f>
        <v>0.76249999999999996</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f+PrOm+sad6AkqOkq1WwHpUYDhI9KRdvfI3lcm9wBzl0NlheedhjA9k6RL7k0fUZX7MxRN33zDPSJJ6Cw1uGbw==" saltValue="2H6EiO0124tM7b/yRZZn4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2024-05-21T12:06:47Z</dcterms:modified>
</cp:coreProperties>
</file>