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4C7A4015-F12A-48B5-8A6E-45BCD3F57ACA}" xr6:coauthVersionLast="47" xr6:coauthVersionMax="47" xr10:uidLastSave="{00000000-0000-0000-0000-000000000000}"/>
  <workbookProtection workbookAlgorithmName="SHA-512" workbookHashValue="rP4GmV7mKQpbymdHVcEYf7AZoe/qCu330sCja0EJZ/pp1ibd8NWRuE7l2zlajm8I+DQ+vI2+82+HbchQpVYk6A==" workbookSaltValue="pKDIdjZJ7bbEWp/+TZfI7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<sst xmlns="http://schemas.openxmlformats.org/spreadsheetml/2006/main" count="1777" uniqueCount="595">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</sst>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0.15040000000000001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0.51700000000000002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0.99639999999999995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0.98229999999999995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0.95479999999999998</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0.9778</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0.93679999999999997</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0.29570000000000002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0.1353</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0.56210000000000004</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0.70730000000000004</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0.22090000000000001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4.8800000000000003E-2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0.3805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0.31580000000000003</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0.26669999999999999</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0.28570000000000001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0.42109999999999997</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0.33329999999999999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0.2727</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0.37409999999999999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8.0999999999999996E-3</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0.439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0.35020000000000001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0.30730000000000002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0.29630000000000001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0.3931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0.57499999999999996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0.1409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0.99890000000000001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0.1951</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0.70730000000000004</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0.76970000000000005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0.75609999999999999</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0.20530000000000001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0.53680000000000005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1.46E-2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0.22689999999999999</c:v>
                </c:pt>
                <c:pt idx="3">
                  <c:v>0.29709999999999998</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0.53680000000000005</c:v>
                </c:pt>
                <c:pt idx="3">
                  <c:v>0.57340000000000002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0.21540000000000001</c:v>
                </c:pt>
                <c:pt idx="3">
                  <c:v>0.23469999999999999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0.57689999999999997</c:v>
                </c:pt>
                <c:pt idx="3">
                  <c:v>0.57499999999999996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0.40339999999999998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0.16900000000000001</c:v>
                </c:pt>
                <c:pt idx="3">
                  <c:v>0.1986</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0.45500000000000002</c:v>
                </c:pt>
                <c:pt idx="3">
                  <c:v>0.41399999999999998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9.0899999999999995E-2</c:v>
                </c:pt>
                <c:pt idx="3">
                  <c:v>0.14410000000000001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7.8299999999999995E-2</c:v>
                </c:pt>
                <c:pt idx="3">
                  <c:v>6.8199999999999997E-2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0.76100000000000001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0.40339999999999998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0.7843</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42</v>
      </c>
      <c r="B3" s="31"/>
      <c r="C3" s="31"/>
      <c r="D3" s="31"/>
      <c r="E3" s="31"/>
      <c r="F3" s="31"/>
      <c r="G3" s="31"/>
      <c r="H3" s="31"/>
      <c r="I3" s="31"/>
      <c r="J3" s="31"/>
      <c r="K3" s="31"/>
      <c r="L3" s="31"/>
      <c r="M3" s="31"/>
      <c r="N3" s="31"/>
      <c r="O3" s="5"/>
    </row>
    <row r="4" spans="1:20" s="4" customFormat="1" ht="11.25" x14ac:dyDescent="0.2">
      <c r="A4" s="4" t="str">
        <f>VLOOKUP(A3,Data!A:CN,2,FALSE)</f>
        <v>815 S. Main Street</v>
      </c>
      <c r="C4" s="7"/>
      <c r="E4" s="7"/>
      <c r="F4" s="7"/>
    </row>
    <row r="5" spans="1:20" s="4" customFormat="1" ht="11.25" x14ac:dyDescent="0.2">
      <c r="A5" s="4" t="str">
        <f>VLOOKUP(A3,Data!A:CN,3,FALSE)</f>
        <v>Summerville</v>
      </c>
      <c r="C5" s="7"/>
      <c r="E5" s="7"/>
      <c r="F5" s="7"/>
      <c r="G5" s="7" t="str">
        <f>VLOOKUP(A3,Data!A:CN,4,FALSE)</f>
        <v>SC</v>
      </c>
      <c r="H5" s="7"/>
      <c r="I5" s="7" t="str">
        <f>VLOOKUP(A3,Data!A:CN,5,FALSE)</f>
        <v>29483</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0.53680000000000005</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0.20530000000000001</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0.99639999999999995</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0.98229999999999995</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0.95479999999999998</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0.9778</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0.93679999999999997</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0.29570000000000002</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0.1353</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0.56210000000000004</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0.22090000000000001</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4.8800000000000003E-2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0.3805</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0.31580000000000003</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0.26669999999999999</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0.28570000000000001</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0.42109999999999997</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0.33329999999999999</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0.2727</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0.37409999999999999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0.439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0.35020000000000001</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0.30730000000000002</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0.29630000000000001</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0.3931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0.57499999999999996</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0.1409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1.46E-2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0.15040000000000001</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0.70730000000000004</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8.0999999999999996E-3</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0.76970000000000005</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0.40339999999999998</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0.76100000000000001</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0.40339999999999998</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0.7843</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0.51700000000000002</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0.99890000000000001</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0.1951</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0.70730000000000004</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0.75609999999999999</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dnQ46tSQWQAH//g5zSxPi42P/ppifcILy0Qp/eNH/VfyxrMCVTYWhhe83OJWlcrADYD5SvC0QU9ohMuigjtg5A==" saltValue="QiRjbSSf55G6bePHWK8j4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42</v>
      </c>
      <c r="B3" s="31"/>
      <c r="C3" s="31"/>
      <c r="D3" s="31"/>
      <c r="E3" s="31"/>
      <c r="F3" s="31"/>
      <c r="G3" s="31"/>
      <c r="H3" s="5"/>
      <c r="I3" s="5"/>
      <c r="J3" s="5"/>
    </row>
    <row r="4" spans="1:10" x14ac:dyDescent="0.2">
      <c r="A4" s="4" t="str">
        <f>VLOOKUP(A3,Data!A:CN,2,FALSE)</f>
        <v>815 S. Main Street</v>
      </c>
    </row>
    <row r="5" spans="1:10" x14ac:dyDescent="0.2">
      <c r="A5" s="4" t="str">
        <f>VLOOKUP(A3,Data!A:CN,3,FALSE)</f>
        <v>Summerville</v>
      </c>
      <c r="C5" s="7" t="str">
        <f>VLOOKUP(A3,Data!A:CN,4,FALSE)</f>
        <v>SC</v>
      </c>
      <c r="D5" s="7" t="str">
        <f>VLOOKUP(A3,Data!A:CN,5,FALSE)</f>
        <v>29483</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0.53680000000000005</v>
      </c>
      <c r="E34" s="18"/>
      <c r="F34" s="18"/>
      <c r="G34" s="18"/>
      <c r="H34" s="18"/>
      <c r="I34" s="18"/>
      <c r="J34" s="18"/>
    </row>
    <row r="35" spans="1:10" ht="11.25" customHeight="1" x14ac:dyDescent="0.2">
      <c r="A35" s="14"/>
      <c r="B35" s="37" t="s">
        <v>451</v>
      </c>
      <c r="C35" s="50">
        <f>VLOOKUP(A3,Data!A:CN,66,FALSE)</f>
        <v>0.57340000000000002</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state target</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0.22689999999999999</v>
      </c>
      <c r="E42" s="18"/>
      <c r="F42" s="18"/>
      <c r="G42" s="18"/>
      <c r="H42" s="18"/>
      <c r="I42" s="18"/>
      <c r="J42" s="18"/>
    </row>
    <row r="43" spans="1:10" ht="11.25" customHeight="1" x14ac:dyDescent="0.2">
      <c r="A43" s="14"/>
      <c r="B43" s="37" t="s">
        <v>451</v>
      </c>
      <c r="C43" s="50">
        <f>VLOOKUP(A3,Data!A:CN,69,FALSE)</f>
        <v>0.29709999999999998</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year’s state performance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9.0899999999999995E-2</v>
      </c>
      <c r="E50" s="18"/>
      <c r="F50" s="18"/>
      <c r="G50" s="18"/>
      <c r="H50" s="18"/>
      <c r="I50" s="18"/>
      <c r="J50" s="18"/>
    </row>
    <row r="51" spans="1:10" ht="11.25" customHeight="1" x14ac:dyDescent="0.2">
      <c r="A51" s="14"/>
      <c r="B51" s="37" t="s">
        <v>451</v>
      </c>
      <c r="C51" s="50">
        <f>VLOOKUP(A3,Data!A:CN,72,FALSE)</f>
        <v>0.14410000000000001</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0.21540000000000001</v>
      </c>
      <c r="E58" s="18"/>
      <c r="F58" s="18"/>
      <c r="G58" s="18"/>
      <c r="H58" s="18"/>
      <c r="I58" s="18"/>
      <c r="J58" s="18"/>
    </row>
    <row r="59" spans="1:10" ht="11.25" customHeight="1" x14ac:dyDescent="0.2">
      <c r="A59" s="14"/>
      <c r="B59" s="37" t="s">
        <v>451</v>
      </c>
      <c r="C59" s="50">
        <f>VLOOKUP(A3,Data!A:CN,75,FALSE)</f>
        <v>0.23469999999999999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7.8299999999999995E-2</v>
      </c>
      <c r="E66" s="18"/>
      <c r="F66" s="18"/>
      <c r="G66" s="18"/>
      <c r="H66" s="18"/>
      <c r="I66" s="18"/>
      <c r="J66" s="18"/>
    </row>
    <row r="67" spans="1:10" ht="11.25" customHeight="1" x14ac:dyDescent="0.2">
      <c r="A67" s="14"/>
      <c r="B67" s="37" t="s">
        <v>451</v>
      </c>
      <c r="C67" s="50">
        <f>VLOOKUP(A3,Data!A:CN,78,FALSE)</f>
        <v>6.8199999999999997E-2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0.57689999999999997</v>
      </c>
      <c r="E74" s="18"/>
      <c r="F74" s="18"/>
      <c r="G74" s="18"/>
      <c r="H74" s="18"/>
      <c r="I74" s="18"/>
      <c r="J74" s="18"/>
    </row>
    <row r="75" spans="1:10" ht="11.25" customHeight="1" x14ac:dyDescent="0.2">
      <c r="A75" s="14"/>
      <c r="B75" s="37" t="s">
        <v>451</v>
      </c>
      <c r="C75" s="50">
        <f>VLOOKUP(A3,Data!A:CN,81,FALSE)</f>
        <v>0.57499999999999996</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0.16900000000000001</v>
      </c>
      <c r="E90" s="18"/>
      <c r="F90" s="18"/>
      <c r="G90" s="18"/>
      <c r="H90" s="18"/>
      <c r="I90" s="18"/>
      <c r="J90" s="18"/>
    </row>
    <row r="91" spans="1:10" ht="11.25" customHeight="1" x14ac:dyDescent="0.2">
      <c r="A91" s="14"/>
      <c r="B91" s="37" t="s">
        <v>451</v>
      </c>
      <c r="C91" s="50">
        <f>VLOOKUP(A3,Data!A:CN,87,FALSE)</f>
        <v>0.1986</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0.45500000000000002</v>
      </c>
      <c r="E98" s="18"/>
      <c r="F98" s="18"/>
      <c r="G98" s="18"/>
      <c r="H98" s="18"/>
      <c r="I98" s="18"/>
      <c r="J98" s="18"/>
    </row>
    <row r="99" spans="1:10" ht="11.25" customHeight="1" x14ac:dyDescent="0.2">
      <c r="A99" s="14"/>
      <c r="B99" s="37" t="s">
        <v>451</v>
      </c>
      <c r="C99" s="50">
        <f>VLOOKUP(A3,Data!A:CN,90,FALSE)</f>
        <v>0.41399999999999998</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12</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12</v>
      </c>
      <c r="C104" s="52">
        <f>VLOOKUP(A3,Data!A:CN,91,FALSE) + 1</f>
        <v>1</v>
      </c>
      <c r="D104" s="79">
        <f>SUM(A104:C104)</f>
        <v>30</v>
      </c>
      <c r="E104" s="52">
        <f>VLOOKUP(A3,Data!A:CN,92,FALSE)</f>
        <v>40</v>
      </c>
      <c r="F104" s="28">
        <f>D104/E104</f>
        <v>0.75</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vlbUy+IpCS8TPzOj5MrsxuznrHDznvUznrfqlzPIrLbxpIZvLMaqZ1zbrkNVwA+69fVuyNgUzlKGScB2qDrGrA==" saltValue="4rIIBbBMc8rrlaCYDdebp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2024-05-21T12:06:57Z</dcterms:modified>
</cp:coreProperties>
</file>