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FE1E770C-D921-41F2-8204-C19FD6A16876}" xr6:coauthVersionLast="47" xr6:coauthVersionMax="47" xr10:uidLastSave="{00000000-0000-0000-0000-000000000000}"/>
  <workbookProtection workbookAlgorithmName="SHA-512" workbookHashValue="dlPbN2DkXa7wBuMGJk3EBQmtTPWx0p9hC3oodJ0TQLCNmZoTOtASG2Ze3nErOYKlEaAhV46M3M8WwYTciOFiHQ==" workbookSaltValue="N5UrfUIUxUSu2PnWIT/uR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<sst xmlns="http://schemas.openxmlformats.org/spreadsheetml/2006/main" count="1777" uniqueCount="595">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</sst>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0.42109999999999997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0.97140000000000004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0.95240000000000002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0.92859999999999998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8.8200000000000001E-2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0.17649999999999999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0.3846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2.9399999999999999E-2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5.8799999999999998E-2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0.42859999999999998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0.33329999999999999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0.39250000000000002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0.3342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0.38300000000000001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0.31669999999999998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0.17519999999999999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0.218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0.66379999999999995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0.23449999999999999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0.16669999999999999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0.91669999999999996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0.47060000000000002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0.52939999999999998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8.5000000000000006E-3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0.19439999999999999</c:v>
                </c:pt>
                <c:pt idx="3">
                  <c:v>8.8200000000000001E-2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0.52939999999999998</c:v>
                </c:pt>
                <c:pt idx="3">
                  <c:v>0.44440000000000002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0.1111</c:v>
                </c:pt>
                <c:pt idx="3">
                  <c:v>2.86E-2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0.67300000000000004</c:v>
                </c:pt>
                <c:pt idx="3">
                  <c:v>0.66379999999999995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0.36840000000000001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0.2208</c:v>
                </c:pt>
                <c:pt idx="3">
                  <c:v>0.25669999999999998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0.28000000000000003</c:v>
                </c:pt>
                <c:pt idx="3">
                  <c:v>0.27800000000000002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0.1053</c:v>
                </c:pt>
                <c:pt idx="3">
                  <c:v>0.2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0.1053</c:v>
                </c:pt>
                <c:pt idx="3">
                  <c:v>0.15790000000000001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0.89470000000000005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0.26319999999999999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0.58330000000000004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45</v>
      </c>
      <c r="B3" s="31"/>
      <c r="C3" s="31"/>
      <c r="D3" s="31"/>
      <c r="E3" s="31"/>
      <c r="F3" s="31"/>
      <c r="G3" s="31"/>
      <c r="H3" s="31"/>
      <c r="I3" s="31"/>
      <c r="J3" s="31"/>
      <c r="K3" s="31"/>
      <c r="L3" s="31"/>
      <c r="M3" s="31"/>
      <c r="N3" s="31"/>
      <c r="O3" s="5"/>
    </row>
    <row r="4" spans="1:20" s="4" customFormat="1" ht="11.25" x14ac:dyDescent="0.2">
      <c r="A4" s="4" t="str">
        <f>VLOOKUP(A3,Data!A:CN,2,FALSE)</f>
        <v>P.O. Drawer 622</v>
      </c>
      <c r="C4" s="7"/>
      <c r="E4" s="7"/>
      <c r="F4" s="7"/>
    </row>
    <row r="5" spans="1:20" s="4" customFormat="1" ht="11.25" x14ac:dyDescent="0.2">
      <c r="A5" s="4" t="str">
        <f>VLOOKUP(A3,Data!A:CN,3,FALSE)</f>
        <v>Winnsboro</v>
      </c>
      <c r="C5" s="7"/>
      <c r="E5" s="7"/>
      <c r="F5" s="7"/>
      <c r="G5" s="7" t="str">
        <f>VLOOKUP(A3,Data!A:CN,4,FALSE)</f>
        <v>SC</v>
      </c>
      <c r="H5" s="7"/>
      <c r="I5" s="7" t="str">
        <f>VLOOKUP(A3,Data!A:CN,5,FALSE)</f>
        <v>29180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0.52939999999999998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0.47060000000000002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0.97140000000000004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0.95240000000000002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0.92859999999999998</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8.8200000000000001E-2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0.17649999999999999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0.3846</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2.9399999999999999E-2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5.8799999999999998E-2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0.42859999999999998</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0.33329999999999999</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1</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0.39250000000000002</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0.3342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0.38300000000000001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0.31669999999999998</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0.17519999999999999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0.218</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0.66379999999999995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0.23449999999999999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8.5000000000000006E-3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0.91669999999999996</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0.36840000000000001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0.89470000000000005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0.26319999999999999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0.58330000000000004</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0.42109999999999997</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0.16669999999999999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1</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LAQ+gbpWUClN1iXI9il3Ivd6PZwHVuuv/WhZd5JBIjYDY/JbLE7FYVKjyppwiUvzK/iFTfB19KN7VJ7qr+N7g==" saltValue="wKL8ZW+QoJrpCi6/I7yUo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45</v>
      </c>
      <c r="B3" s="31"/>
      <c r="C3" s="31"/>
      <c r="D3" s="31"/>
      <c r="E3" s="31"/>
      <c r="F3" s="31"/>
      <c r="G3" s="31"/>
      <c r="H3" s="5"/>
      <c r="I3" s="5"/>
      <c r="J3" s="5"/>
    </row>
    <row r="4" spans="1:10" x14ac:dyDescent="0.2">
      <c r="A4" s="4" t="str">
        <f>VLOOKUP(A3,Data!A:CN,2,FALSE)</f>
        <v>P.O. Drawer 622</v>
      </c>
    </row>
    <row r="5" spans="1:10" x14ac:dyDescent="0.2">
      <c r="A5" s="4" t="str">
        <f>VLOOKUP(A3,Data!A:CN,3,FALSE)</f>
        <v>Winnsboro</v>
      </c>
      <c r="C5" s="7" t="str">
        <f>VLOOKUP(A3,Data!A:CN,4,FALSE)</f>
        <v>SC</v>
      </c>
      <c r="D5" s="7" t="str">
        <f>VLOOKUP(A3,Data!A:CN,5,FALSE)</f>
        <v>29180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0.52939999999999998</v>
      </c>
      <c r="E34" s="18"/>
      <c r="F34" s="18"/>
      <c r="G34" s="18"/>
      <c r="H34" s="18"/>
      <c r="I34" s="18"/>
      <c r="J34" s="18"/>
    </row>
    <row r="35" spans="1:10" ht="11.25" customHeight="1" x14ac:dyDescent="0.2">
      <c r="A35" s="14"/>
      <c r="B35" s="37" t="s">
        <v>451</v>
      </c>
      <c r="C35" s="50">
        <f>VLOOKUP(A3,Data!A:CN,66,FALSE)</f>
        <v>0.44440000000000002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0.19439999999999999</v>
      </c>
      <c r="E42" s="18"/>
      <c r="F42" s="18"/>
      <c r="G42" s="18"/>
      <c r="H42" s="18"/>
      <c r="I42" s="18"/>
      <c r="J42" s="18"/>
    </row>
    <row r="43" spans="1:10" ht="11.25" customHeight="1" x14ac:dyDescent="0.2">
      <c r="A43" s="14"/>
      <c r="B43" s="37" t="s">
        <v>451</v>
      </c>
      <c r="C43" s="50">
        <f>VLOOKUP(A3,Data!A:CN,69,FALSE)</f>
        <v>8.8200000000000001E-2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0.1053</v>
      </c>
      <c r="E50" s="18"/>
      <c r="F50" s="18"/>
      <c r="G50" s="18"/>
      <c r="H50" s="18"/>
      <c r="I50" s="18"/>
      <c r="J50" s="18"/>
    </row>
    <row r="51" spans="1:10" ht="11.25" customHeight="1" x14ac:dyDescent="0.2">
      <c r="A51" s="14"/>
      <c r="B51" s="37" t="s">
        <v>451</v>
      </c>
      <c r="C51" s="50">
        <f>VLOOKUP(A3,Data!A:CN,72,FALSE)</f>
        <v>0.2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0.1111</v>
      </c>
      <c r="E58" s="18"/>
      <c r="F58" s="18"/>
      <c r="G58" s="18"/>
      <c r="H58" s="18"/>
      <c r="I58" s="18"/>
      <c r="J58" s="18"/>
    </row>
    <row r="59" spans="1:10" ht="11.25" customHeight="1" x14ac:dyDescent="0.2">
      <c r="A59" s="14"/>
      <c r="B59" s="37" t="s">
        <v>451</v>
      </c>
      <c r="C59" s="50">
        <f>VLOOKUP(A3,Data!A:CN,75,FALSE)</f>
        <v>2.86E-2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0.1053</v>
      </c>
      <c r="E66" s="18"/>
      <c r="F66" s="18"/>
      <c r="G66" s="18"/>
      <c r="H66" s="18"/>
      <c r="I66" s="18"/>
      <c r="J66" s="18"/>
    </row>
    <row r="67" spans="1:10" ht="11.25" customHeight="1" x14ac:dyDescent="0.2">
      <c r="A67" s="14"/>
      <c r="B67" s="37" t="s">
        <v>451</v>
      </c>
      <c r="C67" s="50">
        <f>VLOOKUP(A3,Data!A:CN,78,FALSE)</f>
        <v>0.15790000000000001</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0.67300000000000004</v>
      </c>
      <c r="E74" s="18"/>
      <c r="F74" s="18"/>
      <c r="G74" s="18"/>
      <c r="H74" s="18"/>
      <c r="I74" s="18"/>
      <c r="J74" s="18"/>
    </row>
    <row r="75" spans="1:10" ht="11.25" customHeight="1" x14ac:dyDescent="0.2">
      <c r="A75" s="14"/>
      <c r="B75" s="37" t="s">
        <v>451</v>
      </c>
      <c r="C75" s="50">
        <f>VLOOKUP(A3,Data!A:CN,81,FALSE)</f>
        <v>0.66379999999999995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0.2208</v>
      </c>
      <c r="E90" s="18"/>
      <c r="F90" s="18"/>
      <c r="G90" s="18"/>
      <c r="H90" s="18"/>
      <c r="I90" s="18"/>
      <c r="J90" s="18"/>
    </row>
    <row r="91" spans="1:10" ht="11.25" customHeight="1" x14ac:dyDescent="0.2">
      <c r="A91" s="14"/>
      <c r="B91" s="37" t="s">
        <v>451</v>
      </c>
      <c r="C91" s="50">
        <f>VLOOKUP(A3,Data!A:CN,87,FALSE)</f>
        <v>0.25669999999999998</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0.28000000000000003</v>
      </c>
      <c r="E98" s="18"/>
      <c r="F98" s="18"/>
      <c r="G98" s="18"/>
      <c r="H98" s="18"/>
      <c r="I98" s="18"/>
      <c r="J98" s="18"/>
    </row>
    <row r="99" spans="1:10" ht="11.25" customHeight="1" x14ac:dyDescent="0.2">
      <c r="A99" s="14"/>
      <c r="B99" s="37" t="s">
        <v>451</v>
      </c>
      <c r="C99" s="50">
        <f>VLOOKUP(A3,Data!A:CN,90,FALSE)</f>
        <v>0.27800000000000002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8</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8</v>
      </c>
      <c r="C104" s="52">
        <f>VLOOKUP(A3,Data!A:CN,91,FALSE) + 1</f>
        <v>1</v>
      </c>
      <c r="D104" s="79">
        <f>SUM(A104:C104)</f>
        <v>27</v>
      </c>
      <c r="E104" s="52">
        <f>VLOOKUP(A3,Data!A:CN,92,FALSE)</f>
        <v>40</v>
      </c>
      <c r="F104" s="28">
        <f>D104/E104</f>
        <v>0.67500000000000004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OVfh8fYy0K8NRI9FuJdfYokbWI+aVjZNGZTpWUlPZnoZwjIcgbtlP8cvDPn2xYJnuSuWBXR6cFnUbCJetIEK8g==" saltValue="ktht7LndGfWuSNU2zNx+O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2024-05-21T12:06:58Z</dcterms:modified>
</cp:coreProperties>
</file>