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22C0202D-4167-44B6-B3C6-DFAFFE3A1A3A}" xr6:coauthVersionLast="47" xr6:coauthVersionMax="47" xr10:uidLastSave="{00000000-0000-0000-0000-000000000000}"/>
  <workbookProtection workbookAlgorithmName="SHA-512" workbookHashValue="wZ6TUnxlKHthhm7yqTpbEdAEIMpx/n8iEo7MyLB8rAiR39oPaRO41vlxJ6rv+AMijc/2yW1L+j+OV/2j/As9Mg==" workbookSaltValue="fkXgjgWcP8Z2XD3byJBw1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<sst xmlns="http://schemas.openxmlformats.org/spreadsheetml/2006/main" count="1777" uniqueCount="595">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</sst>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0.40260000000000001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0.48980000000000001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0.9748</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0.92900000000000005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0.1429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0.12839999999999999</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0.40570000000000001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0.49349999999999999</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0.11219999999999999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6.4199999999999993E-2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0.16539999999999999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0.3</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0.36359999999999998</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0.35549999999999998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0.29820000000000002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0.38719999999999999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0.28810000000000002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0.1376</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0.23860000000000001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0.53400000000000003</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9.11E-2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0.99570000000000003</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0.28810000000000002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0.61019999999999996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0.87229999999999996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0.71189999999999998</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0.2258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0.7419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5.1999999999999998E-3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0.1429</c:v>
                </c:pt>
                <c:pt idx="3">
                  <c:v>0.13730000000000001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0.7419</c:v>
                </c:pt>
                <c:pt idx="3">
                  <c:v>0.60870000000000002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0.1111</c:v>
                </c:pt>
                <c:pt idx="3">
                  <c:v>0.10780000000000001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0.55379999999999996</c:v>
                </c:pt>
                <c:pt idx="3">
                  <c:v>0.53400000000000003</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0.38779999999999998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0.2359</c:v>
                </c:pt>
                <c:pt idx="3">
                  <c:v>0.20549999999999999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0.17899999999999999</c:v>
                </c:pt>
                <c:pt idx="3">
                  <c:v>0.25</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6.0199999999999997E-2</c:v>
                </c:pt>
                <c:pt idx="3">
                  <c:v>0.12280000000000001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5.2999999999999999E-2</c:v>
                </c:pt>
                <c:pt idx="3">
                  <c:v>6.1400000000000003E-2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0.91669999999999996</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0.32650000000000001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0.79069999999999996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50</v>
      </c>
      <c r="B3" s="31"/>
      <c r="C3" s="31"/>
      <c r="D3" s="31"/>
      <c r="E3" s="31"/>
      <c r="F3" s="31"/>
      <c r="G3" s="31"/>
      <c r="H3" s="31"/>
      <c r="I3" s="31"/>
      <c r="J3" s="31"/>
      <c r="K3" s="31"/>
      <c r="L3" s="31"/>
      <c r="M3" s="31"/>
      <c r="N3" s="31"/>
      <c r="O3" s="5"/>
    </row>
    <row r="4" spans="1:20" s="4" customFormat="1" ht="11.25" x14ac:dyDescent="0.2">
      <c r="A4" s="4" t="str">
        <f>VLOOKUP(A3,Data!A:CN,2,FALSE)</f>
        <v>2018 Church Street</v>
      </c>
      <c r="C4" s="7"/>
      <c r="E4" s="7"/>
      <c r="F4" s="7"/>
    </row>
    <row r="5" spans="1:20" s="4" customFormat="1" ht="11.25" x14ac:dyDescent="0.2">
      <c r="A5" s="4" t="str">
        <f>VLOOKUP(A3,Data!A:CN,3,FALSE)</f>
        <v>Georgetown</v>
      </c>
      <c r="C5" s="7"/>
      <c r="E5" s="7"/>
      <c r="F5" s="7"/>
      <c r="G5" s="7" t="str">
        <f>VLOOKUP(A3,Data!A:CN,4,FALSE)</f>
        <v>SC</v>
      </c>
      <c r="H5" s="7"/>
      <c r="I5" s="7" t="str">
        <f>VLOOKUP(A3,Data!A:CN,5,FALSE)</f>
        <v>29440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0.7419</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0.2258</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0.9748</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0.92900000000000005</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0.1429</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0.12839999999999999</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0.40570000000000001</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0.11219999999999999</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6.4199999999999993E-2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0.16539999999999999</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0.3</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0.36359999999999998</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0.35549999999999998</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0.29820000000000002</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0.38719999999999999</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0.28810000000000002</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0.1376</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0.23860000000000001</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0.53400000000000003</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9.11E-2</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5.1999999999999998E-3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0.40260000000000001</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0.49349999999999999</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0.87229999999999996</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0.38779999999999998</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0.91669999999999996</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0.32650000000000001</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0.79069999999999996</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0.48980000000000001</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0.99570000000000003</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0.28810000000000002</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0.61019999999999996</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0.71189999999999998</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Kd8U3ND4Kxfrxn/XfIkYlWsyjYHGXM5MN7gs7qL/wIBqUY7NqP4B3Oum//0T/uXViu9DSjrrzlreX54/CNJBgA==" saltValue="VzKLgWq/zR89GxeUUiL2/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50</v>
      </c>
      <c r="B3" s="31"/>
      <c r="C3" s="31"/>
      <c r="D3" s="31"/>
      <c r="E3" s="31"/>
      <c r="F3" s="31"/>
      <c r="G3" s="31"/>
      <c r="H3" s="5"/>
      <c r="I3" s="5"/>
      <c r="J3" s="5"/>
    </row>
    <row r="4" spans="1:10" x14ac:dyDescent="0.2">
      <c r="A4" s="4" t="str">
        <f>VLOOKUP(A3,Data!A:CN,2,FALSE)</f>
        <v>2018 Church Street</v>
      </c>
    </row>
    <row r="5" spans="1:10" x14ac:dyDescent="0.2">
      <c r="A5" s="4" t="str">
        <f>VLOOKUP(A3,Data!A:CN,3,FALSE)</f>
        <v>Georgetown</v>
      </c>
      <c r="C5" s="7" t="str">
        <f>VLOOKUP(A3,Data!A:CN,4,FALSE)</f>
        <v>SC</v>
      </c>
      <c r="D5" s="7" t="str">
        <f>VLOOKUP(A3,Data!A:CN,5,FALSE)</f>
        <v>29440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0.7419</v>
      </c>
      <c r="E34" s="18"/>
      <c r="F34" s="18"/>
      <c r="G34" s="18"/>
      <c r="H34" s="18"/>
      <c r="I34" s="18"/>
      <c r="J34" s="18"/>
    </row>
    <row r="35" spans="1:10" ht="11.25" customHeight="1" x14ac:dyDescent="0.2">
      <c r="A35" s="14"/>
      <c r="B35" s="37" t="s">
        <v>451</v>
      </c>
      <c r="C35" s="50">
        <f>VLOOKUP(A3,Data!A:CN,66,FALSE)</f>
        <v>0.60870000000000002</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0.1429</v>
      </c>
      <c r="E42" s="18"/>
      <c r="F42" s="18"/>
      <c r="G42" s="18"/>
      <c r="H42" s="18"/>
      <c r="I42" s="18"/>
      <c r="J42" s="18"/>
    </row>
    <row r="43" spans="1:10" ht="11.25" customHeight="1" x14ac:dyDescent="0.2">
      <c r="A43" s="14"/>
      <c r="B43" s="37" t="s">
        <v>451</v>
      </c>
      <c r="C43" s="50">
        <f>VLOOKUP(A3,Data!A:CN,69,FALSE)</f>
        <v>0.13730000000000001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6.0199999999999997E-2</v>
      </c>
      <c r="E50" s="18"/>
      <c r="F50" s="18"/>
      <c r="G50" s="18"/>
      <c r="H50" s="18"/>
      <c r="I50" s="18"/>
      <c r="J50" s="18"/>
    </row>
    <row r="51" spans="1:10" ht="11.25" customHeight="1" x14ac:dyDescent="0.2">
      <c r="A51" s="14"/>
      <c r="B51" s="37" t="s">
        <v>451</v>
      </c>
      <c r="C51" s="50">
        <f>VLOOKUP(A3,Data!A:CN,72,FALSE)</f>
        <v>0.12280000000000001</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0.1111</v>
      </c>
      <c r="E58" s="18"/>
      <c r="F58" s="18"/>
      <c r="G58" s="18"/>
      <c r="H58" s="18"/>
      <c r="I58" s="18"/>
      <c r="J58" s="18"/>
    </row>
    <row r="59" spans="1:10" ht="11.25" customHeight="1" x14ac:dyDescent="0.2">
      <c r="A59" s="14"/>
      <c r="B59" s="37" t="s">
        <v>451</v>
      </c>
      <c r="C59" s="50">
        <f>VLOOKUP(A3,Data!A:CN,75,FALSE)</f>
        <v>0.10780000000000001</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but improved since last year</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5.2999999999999999E-2</v>
      </c>
      <c r="E66" s="18"/>
      <c r="F66" s="18"/>
      <c r="G66" s="18"/>
      <c r="H66" s="18"/>
      <c r="I66" s="18"/>
      <c r="J66" s="18"/>
    </row>
    <row r="67" spans="1:10" ht="11.25" customHeight="1" x14ac:dyDescent="0.2">
      <c r="A67" s="14"/>
      <c r="B67" s="37" t="s">
        <v>451</v>
      </c>
      <c r="C67" s="50">
        <f>VLOOKUP(A3,Data!A:CN,78,FALSE)</f>
        <v>6.1400000000000003E-2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0.55379999999999996</v>
      </c>
      <c r="E74" s="18"/>
      <c r="F74" s="18"/>
      <c r="G74" s="18"/>
      <c r="H74" s="18"/>
      <c r="I74" s="18"/>
      <c r="J74" s="18"/>
    </row>
    <row r="75" spans="1:10" ht="11.25" customHeight="1" x14ac:dyDescent="0.2">
      <c r="A75" s="14"/>
      <c r="B75" s="37" t="s">
        <v>451</v>
      </c>
      <c r="C75" s="50">
        <f>VLOOKUP(A3,Data!A:CN,81,FALSE)</f>
        <v>0.53400000000000003</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1</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but improved since last year</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0.2359</v>
      </c>
      <c r="E90" s="18"/>
      <c r="F90" s="18"/>
      <c r="G90" s="18"/>
      <c r="H90" s="18"/>
      <c r="I90" s="18"/>
      <c r="J90" s="18"/>
    </row>
    <row r="91" spans="1:10" ht="11.25" customHeight="1" x14ac:dyDescent="0.2">
      <c r="A91" s="14"/>
      <c r="B91" s="37" t="s">
        <v>451</v>
      </c>
      <c r="C91" s="50">
        <f>VLOOKUP(A3,Data!A:CN,87,FALSE)</f>
        <v>0.20549999999999999</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0.17899999999999999</v>
      </c>
      <c r="E98" s="18"/>
      <c r="F98" s="18"/>
      <c r="G98" s="18"/>
      <c r="H98" s="18"/>
      <c r="I98" s="18"/>
      <c r="J98" s="18"/>
    </row>
    <row r="99" spans="1:10" ht="11.25" customHeight="1" x14ac:dyDescent="0.2">
      <c r="A99" s="14"/>
      <c r="B99" s="37" t="s">
        <v>451</v>
      </c>
      <c r="C99" s="50">
        <f>VLOOKUP(A3,Data!A:CN,90,FALSE)</f>
        <v>0.25</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8</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8</v>
      </c>
      <c r="C104" s="52">
        <f>VLOOKUP(A3,Data!A:CN,91,FALSE) + 1</f>
        <v>2</v>
      </c>
      <c r="D104" s="79">
        <f>SUM(A104:C104)</f>
        <v>27</v>
      </c>
      <c r="E104" s="52">
        <f>VLOOKUP(A3,Data!A:CN,92,FALSE)</f>
        <v>40</v>
      </c>
      <c r="F104" s="28">
        <f>D104/E104</f>
        <v>0.67500000000000004</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J3olveCWfSHoGvFrCIWXp/R9PNENLYOkNE+31Gw7UV6mJvTgMmSzCWKqdDKCJrb1LNMNejTmcUEjtHUIoeJTXA==" saltValue="5mSa4mhlgiWfwtz8GWGnO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2024-05-21T12:07:00Z</dcterms:modified>
</cp:coreProperties>
</file>