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A12CE2E9-2D1F-456B-A718-D66605E7440B}" xr6:coauthVersionLast="47" xr6:coauthVersionMax="47" xr10:uidLastSave="{00000000-0000-0000-0000-000000000000}"/>
  <workbookProtection workbookAlgorithmName="SHA-512" workbookHashValue="SVkdUV3aCa1xyfAYxZnjl4WtSude+2v9zxukdLEg+Ii6Nq4Ev3H4axMe8bsC8Zmyee9tCMBZwIdkJ4KoC2pfaA==" workbookSaltValue="p7DTMHIYVPXQO4HGSNNI+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<sst xmlns="http://schemas.openxmlformats.org/spreadsheetml/2006/main" count="1777" uniqueCount="595">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</sst>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0.83330000000000004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0.95650000000000002</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0.95650000000000002</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0.95650000000000002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0.94440000000000002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4.5499999999999999E-2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0.45450000000000002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0.4</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9.0899999999999995E-2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0.125</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1</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0.37059999999999998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0.4768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0.30120000000000002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0.24490000000000001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0.26490000000000002</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0.30980000000000002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0.73629999999999995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0.15110000000000001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0.66669999999999996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0.66669999999999996</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2.5700000000000001E-2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0.95650000000000002</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0.19350000000000001</c:v>
                </c:pt>
                <c:pt idx="3">
                  <c:v>4.5499999999999999E-2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c:v>
                </c:pt>
                <c:pt idx="3">
                  <c:v>0.64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0.19350000000000001</c:v>
                </c:pt>
                <c:pt idx="3">
                  <c:v>9.0899999999999995E-2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0.71189999999999998</c:v>
                </c:pt>
                <c:pt idx="3">
                  <c:v>0.73629999999999995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0.1371</c:v>
                </c:pt>
                <c:pt idx="3">
                  <c:v>0.1464</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0.5</c:v>
                </c:pt>
                <c:pt idx="3">
                  <c:v>0.45500000000000002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0.83330000000000004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64</v>
      </c>
      <c r="B3" s="31"/>
      <c r="C3" s="31"/>
      <c r="D3" s="31"/>
      <c r="E3" s="31"/>
      <c r="F3" s="31"/>
      <c r="G3" s="31"/>
      <c r="H3" s="31"/>
      <c r="I3" s="31"/>
      <c r="J3" s="31"/>
      <c r="K3" s="31"/>
      <c r="L3" s="31"/>
      <c r="M3" s="31"/>
      <c r="N3" s="31"/>
      <c r="O3" s="5"/>
    </row>
    <row r="4" spans="1:20" s="4" customFormat="1" ht="11.25" x14ac:dyDescent="0.2">
      <c r="A4" s="4" t="str">
        <f>VLOOKUP(A3,Data!A:CN,2,FALSE)</f>
        <v>338 West Columbia Avenue</v>
      </c>
      <c r="C4" s="7"/>
      <c r="E4" s="7"/>
      <c r="F4" s="7"/>
    </row>
    <row r="5" spans="1:20" s="4" customFormat="1" ht="11.25" x14ac:dyDescent="0.2">
      <c r="A5" s="4" t="str">
        <f>VLOOKUP(A3,Data!A:CN,3,FALSE)</f>
        <v>Batesburg-Leesville</v>
      </c>
      <c r="C5" s="7"/>
      <c r="E5" s="7"/>
      <c r="F5" s="7"/>
      <c r="G5" s="7" t="str">
        <f>VLOOKUP(A3,Data!A:CN,4,FALSE)</f>
        <v>SC</v>
      </c>
      <c r="H5" s="7"/>
      <c r="I5" s="7" t="str">
        <f>VLOOKUP(A3,Data!A:CN,5,FALSE)</f>
        <v>29006</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0.95650000000000002</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0.95650000000000002</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0.92</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0.95650000000000002</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0.95650000000000002</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0.94440000000000002</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4.5499999999999999E-2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0.45450000000000002</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9.0899999999999995E-2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0.125</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1</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1</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0.37059999999999998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0.4768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0.30120000000000002</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0.24490000000000001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0.26490000000000002</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0.30980000000000002</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0.73629999999999995</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0.15110000000000001</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2.5700000000000001E-2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0.6</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0.4</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0.83330000000000004</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0.83330000000000004</v>
      </c>
      <c r="H140" s="55" t="s">
        <v>1</v>
      </c>
      <c r="I140" s="6" t="str">
        <f t="shared" si="3"/>
        <v>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0.66669999999999996</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0.66669999999999996</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txTeQVu0ykysj0NhsJvOn2s47gYu96RvA0TiYMbsGVYtHsoxE8Z1mUoc16SLm3F6pb2rlDhXbG8KXNLewYYh1Q==" saltValue="JtpyEA66nN8CUesijSXP1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64</v>
      </c>
      <c r="B3" s="31"/>
      <c r="C3" s="31"/>
      <c r="D3" s="31"/>
      <c r="E3" s="31"/>
      <c r="F3" s="31"/>
      <c r="G3" s="31"/>
      <c r="H3" s="5"/>
      <c r="I3" s="5"/>
      <c r="J3" s="5"/>
    </row>
    <row r="4" spans="1:10" x14ac:dyDescent="0.2">
      <c r="A4" s="4" t="str">
        <f>VLOOKUP(A3,Data!A:CN,2,FALSE)</f>
        <v>338 West Columbia Avenue</v>
      </c>
    </row>
    <row r="5" spans="1:10" x14ac:dyDescent="0.2">
      <c r="A5" s="4" t="str">
        <f>VLOOKUP(A3,Data!A:CN,3,FALSE)</f>
        <v>Batesburg-Leesville</v>
      </c>
      <c r="C5" s="7" t="str">
        <f>VLOOKUP(A3,Data!A:CN,4,FALSE)</f>
        <v>SC</v>
      </c>
      <c r="D5" s="7" t="str">
        <f>VLOOKUP(A3,Data!A:CN,5,FALSE)</f>
        <v>29006</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v>
      </c>
      <c r="E34" s="18"/>
      <c r="F34" s="18"/>
      <c r="G34" s="18"/>
      <c r="H34" s="18"/>
      <c r="I34" s="18"/>
      <c r="J34" s="18"/>
    </row>
    <row r="35" spans="1:10" ht="11.25" customHeight="1" x14ac:dyDescent="0.2">
      <c r="A35" s="14"/>
      <c r="B35" s="37" t="s">
        <v>451</v>
      </c>
      <c r="C35" s="50">
        <f>VLOOKUP(A3,Data!A:CN,66,FALSE)</f>
        <v>0.64</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0.19350000000000001</v>
      </c>
      <c r="E42" s="18"/>
      <c r="F42" s="18"/>
      <c r="G42" s="18"/>
      <c r="H42" s="18"/>
      <c r="I42" s="18"/>
      <c r="J42" s="18"/>
    </row>
    <row r="43" spans="1:10" ht="11.25" customHeight="1" x14ac:dyDescent="0.2">
      <c r="A43" s="14"/>
      <c r="B43" s="37" t="s">
        <v>451</v>
      </c>
      <c r="C43" s="50">
        <f>VLOOKUP(A3,Data!A:CN,69,FALSE)</f>
        <v>4.5499999999999999E-2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0.19350000000000001</v>
      </c>
      <c r="E58" s="18"/>
      <c r="F58" s="18"/>
      <c r="G58" s="18"/>
      <c r="H58" s="18"/>
      <c r="I58" s="18"/>
      <c r="J58" s="18"/>
    </row>
    <row r="59" spans="1:10" ht="11.25" customHeight="1" x14ac:dyDescent="0.2">
      <c r="A59" s="14"/>
      <c r="B59" s="37" t="s">
        <v>451</v>
      </c>
      <c r="C59" s="50">
        <f>VLOOKUP(A3,Data!A:CN,75,FALSE)</f>
        <v>9.0899999999999995E-2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0</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0.71189999999999998</v>
      </c>
      <c r="E74" s="18"/>
      <c r="F74" s="18"/>
      <c r="G74" s="18"/>
      <c r="H74" s="18"/>
      <c r="I74" s="18"/>
      <c r="J74" s="18"/>
    </row>
    <row r="75" spans="1:10" ht="11.25" customHeight="1" x14ac:dyDescent="0.2">
      <c r="A75" s="14"/>
      <c r="B75" s="37" t="s">
        <v>451</v>
      </c>
      <c r="C75" s="50">
        <f>VLOOKUP(A3,Data!A:CN,81,FALSE)</f>
        <v>0.73629999999999995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0.1371</v>
      </c>
      <c r="E90" s="18"/>
      <c r="F90" s="18"/>
      <c r="G90" s="18"/>
      <c r="H90" s="18"/>
      <c r="I90" s="18"/>
      <c r="J90" s="18"/>
    </row>
    <row r="91" spans="1:10" ht="11.25" customHeight="1" x14ac:dyDescent="0.2">
      <c r="A91" s="14"/>
      <c r="B91" s="37" t="s">
        <v>451</v>
      </c>
      <c r="C91" s="50">
        <f>VLOOKUP(A3,Data!A:CN,87,FALSE)</f>
        <v>0.1464</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0.5</v>
      </c>
      <c r="E98" s="18"/>
      <c r="F98" s="18"/>
      <c r="G98" s="18"/>
      <c r="H98" s="18"/>
      <c r="I98" s="18"/>
      <c r="J98" s="18"/>
    </row>
    <row r="99" spans="1:10" ht="11.25" customHeight="1" x14ac:dyDescent="0.2">
      <c r="A99" s="14"/>
      <c r="B99" s="37" t="s">
        <v>451</v>
      </c>
      <c r="C99" s="50">
        <f>VLOOKUP(A3,Data!A:CN,90,FALSE)</f>
        <v>0.45500000000000002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13</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13</v>
      </c>
      <c r="C104" s="52">
        <f>VLOOKUP(A3,Data!A:CN,91,FALSE) + 1</f>
        <v>2</v>
      </c>
      <c r="D104" s="79">
        <f>SUM(A104:C104)</f>
        <v>33</v>
      </c>
      <c r="E104" s="52">
        <f>VLOOKUP(A3,Data!A:CN,92,FALSE)</f>
        <v>40</v>
      </c>
      <c r="F104" s="28">
        <f>D104/E104</f>
        <v>0.82499999999999996</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kKsNlCf7JdXGIMDyWr76HJ7HM823h+uHBzRc+b4PBTqkwUXHuWd9RbbhW3U2PhB/H7Dud9axmMBxVAMFd3BEtg==" saltValue="JK3UOnnA4ifvrqBoW4XYx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2024-05-21T12:07:07Z</dcterms:modified>
</cp:coreProperties>
</file>