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F7D3C433-EA5D-4433-8FE4-0EE2CAFEB6AA}" xr6:coauthVersionLast="47" xr6:coauthVersionMax="47" xr10:uidLastSave="{00000000-0000-0000-0000-000000000000}"/>
  <workbookProtection workbookAlgorithmName="SHA-512" workbookHashValue="jccdp9NlqIN925yHKlPYNuwtIM8ospfEAIX43PUmVZH6YpKzNmmnx+QPCQhZxus7XtAxHiNwRvRcKsA0C3tv+w==" workbookSaltValue="UeQAtiEWsQ6NZ4xQikqYw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<sst xmlns="http://schemas.openxmlformats.org/spreadsheetml/2006/main" count="1777" uniqueCount="595">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</sst>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8.4699999999999998E-2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0.73470000000000002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0.9778</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0.9778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0.9556</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0.97299999999999998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0.16669999999999999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4.7600000000000003E-2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0.20449999999999999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0.38979999999999998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0.1017</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2.4400000000000002E-2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0.1389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0.33329999999999999</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0.33329999999999999</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0.2213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0.2545</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0.45760000000000001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0.13120000000000001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0.1055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0.2762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0.77390000000000003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0.1754</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3.2300000000000002E-2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0.6452</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0.85370000000000001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0.7097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0.48720000000000002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0.43590000000000001</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8.6999999999999994E-3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0.98409999999999997</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6.6699999999999995E-2</c:v>
                </c:pt>
                <c:pt idx="3">
                  <c:v>0.17460000000000001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0.43590000000000001</c:v>
                </c:pt>
                <c:pt idx="3">
                  <c:v>0.52629999999999999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0.05</c:v>
                </c:pt>
                <c:pt idx="3">
                  <c:v>0.1129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0.75470000000000004</c:v>
                </c:pt>
                <c:pt idx="3">
                  <c:v>0.77390000000000003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0.53059999999999996</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0.1424</c:v>
                </c:pt>
                <c:pt idx="3">
                  <c:v>0.13619999999999999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5.8999999999999997E-2</c:v>
                </c:pt>
                <c:pt idx="3">
                  <c:v>0.33300000000000002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4.5499999999999999E-2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2.3300000000000001E-2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0.90700000000000003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0.48980000000000001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65</v>
      </c>
      <c r="B3" s="31"/>
      <c r="C3" s="31"/>
      <c r="D3" s="31"/>
      <c r="E3" s="31"/>
      <c r="F3" s="31"/>
      <c r="G3" s="31"/>
      <c r="H3" s="31"/>
      <c r="I3" s="31"/>
      <c r="J3" s="31"/>
      <c r="K3" s="31"/>
      <c r="L3" s="31"/>
      <c r="M3" s="31"/>
      <c r="N3" s="31"/>
      <c r="O3" s="5"/>
    </row>
    <row r="4" spans="1:20" s="4" customFormat="1" ht="11.25" x14ac:dyDescent="0.2">
      <c r="A4" s="4" t="str">
        <f>VLOOKUP(A3,Data!A:CN,2,FALSE)</f>
        <v>607 East Fifth Street</v>
      </c>
      <c r="C4" s="7"/>
      <c r="E4" s="7"/>
      <c r="F4" s="7"/>
    </row>
    <row r="5" spans="1:20" s="4" customFormat="1" ht="11.25" x14ac:dyDescent="0.2">
      <c r="A5" s="4" t="str">
        <f>VLOOKUP(A3,Data!A:CN,3,FALSE)</f>
        <v>Swansea</v>
      </c>
      <c r="C5" s="7"/>
      <c r="E5" s="7"/>
      <c r="F5" s="7"/>
      <c r="G5" s="7" t="str">
        <f>VLOOKUP(A3,Data!A:CN,4,FALSE)</f>
        <v>SC</v>
      </c>
      <c r="H5" s="7"/>
      <c r="I5" s="7" t="str">
        <f>VLOOKUP(A3,Data!A:CN,5,FALSE)</f>
        <v>29160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0.43590000000000001</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0.48720000000000002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0.9778</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0.9778</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0.98409999999999997</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0.9556</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0.97299999999999998</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0.16669999999999999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4.7600000000000003E-2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0.20449999999999999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0.1017</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2.4400000000000002E-2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0.1389</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0.33329999999999999</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0.33329999999999999</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0.2213</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0.2545</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0.45760000000000001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0.13120000000000001</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0.1055</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0.2762</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0.77390000000000003</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0.1754</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8.6999999999999994E-3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8.4699999999999998E-2</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0.38979999999999998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0.85370000000000001</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0.53059999999999996</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0.90700000000000003</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0.48980000000000001</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0.73470000000000002</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3.2300000000000002E-2</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0.6452</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0.7097</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hCllCEsavFCsW3tskjWgVgHduHZLn5PNTpC1XmSmMl6Lqftk17iYQ7hc3DagMPKpJN2JOu1g4EPH5VK2iroGfg==" saltValue="Rh5Gp8IojcFD4pRKnzxGa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65</v>
      </c>
      <c r="B3" s="31"/>
      <c r="C3" s="31"/>
      <c r="D3" s="31"/>
      <c r="E3" s="31"/>
      <c r="F3" s="31"/>
      <c r="G3" s="31"/>
      <c r="H3" s="5"/>
      <c r="I3" s="5"/>
      <c r="J3" s="5"/>
    </row>
    <row r="4" spans="1:10" x14ac:dyDescent="0.2">
      <c r="A4" s="4" t="str">
        <f>VLOOKUP(A3,Data!A:CN,2,FALSE)</f>
        <v>607 East Fifth Street</v>
      </c>
    </row>
    <row r="5" spans="1:10" x14ac:dyDescent="0.2">
      <c r="A5" s="4" t="str">
        <f>VLOOKUP(A3,Data!A:CN,3,FALSE)</f>
        <v>Swansea</v>
      </c>
      <c r="C5" s="7" t="str">
        <f>VLOOKUP(A3,Data!A:CN,4,FALSE)</f>
        <v>SC</v>
      </c>
      <c r="D5" s="7" t="str">
        <f>VLOOKUP(A3,Data!A:CN,5,FALSE)</f>
        <v>29160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0.43590000000000001</v>
      </c>
      <c r="E34" s="18"/>
      <c r="F34" s="18"/>
      <c r="G34" s="18"/>
      <c r="H34" s="18"/>
      <c r="I34" s="18"/>
      <c r="J34" s="18"/>
    </row>
    <row r="35" spans="1:10" ht="11.25" customHeight="1" x14ac:dyDescent="0.2">
      <c r="A35" s="14"/>
      <c r="B35" s="37" t="s">
        <v>451</v>
      </c>
      <c r="C35" s="50">
        <f>VLOOKUP(A3,Data!A:CN,66,FALSE)</f>
        <v>0.52629999999999999</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6.6699999999999995E-2</v>
      </c>
      <c r="E42" s="18"/>
      <c r="F42" s="18"/>
      <c r="G42" s="18"/>
      <c r="H42" s="18"/>
      <c r="I42" s="18"/>
      <c r="J42" s="18"/>
    </row>
    <row r="43" spans="1:10" ht="11.25" customHeight="1" x14ac:dyDescent="0.2">
      <c r="A43" s="14"/>
      <c r="B43" s="37" t="s">
        <v>451</v>
      </c>
      <c r="C43" s="50">
        <f>VLOOKUP(A3,Data!A:CN,69,FALSE)</f>
        <v>0.17460000000000001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v>
      </c>
      <c r="E50" s="18"/>
      <c r="F50" s="18"/>
      <c r="G50" s="18"/>
      <c r="H50" s="18"/>
      <c r="I50" s="18"/>
      <c r="J50" s="18"/>
    </row>
    <row r="51" spans="1:10" ht="11.25" customHeight="1" x14ac:dyDescent="0.2">
      <c r="A51" s="14"/>
      <c r="B51" s="37" t="s">
        <v>451</v>
      </c>
      <c r="C51" s="50">
        <f>VLOOKUP(A3,Data!A:CN,72,FALSE)</f>
        <v>4.5499999999999999E-2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0.05</v>
      </c>
      <c r="E58" s="18"/>
      <c r="F58" s="18"/>
      <c r="G58" s="18"/>
      <c r="H58" s="18"/>
      <c r="I58" s="18"/>
      <c r="J58" s="18"/>
    </row>
    <row r="59" spans="1:10" ht="11.25" customHeight="1" x14ac:dyDescent="0.2">
      <c r="A59" s="14"/>
      <c r="B59" s="37" t="s">
        <v>451</v>
      </c>
      <c r="C59" s="50">
        <f>VLOOKUP(A3,Data!A:CN,75,FALSE)</f>
        <v>0.1129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v>
      </c>
      <c r="E66" s="18"/>
      <c r="F66" s="18"/>
      <c r="G66" s="18"/>
      <c r="H66" s="18"/>
      <c r="I66" s="18"/>
      <c r="J66" s="18"/>
    </row>
    <row r="67" spans="1:10" ht="11.25" customHeight="1" x14ac:dyDescent="0.2">
      <c r="A67" s="14"/>
      <c r="B67" s="37" t="s">
        <v>451</v>
      </c>
      <c r="C67" s="50">
        <f>VLOOKUP(A3,Data!A:CN,78,FALSE)</f>
        <v>2.3300000000000001E-2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0.75470000000000004</v>
      </c>
      <c r="E74" s="18"/>
      <c r="F74" s="18"/>
      <c r="G74" s="18"/>
      <c r="H74" s="18"/>
      <c r="I74" s="18"/>
      <c r="J74" s="18"/>
    </row>
    <row r="75" spans="1:10" ht="11.25" customHeight="1" x14ac:dyDescent="0.2">
      <c r="A75" s="14"/>
      <c r="B75" s="37" t="s">
        <v>451</v>
      </c>
      <c r="C75" s="50">
        <f>VLOOKUP(A3,Data!A:CN,81,FALSE)</f>
        <v>0.77390000000000003</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0.1424</v>
      </c>
      <c r="E90" s="18"/>
      <c r="F90" s="18"/>
      <c r="G90" s="18"/>
      <c r="H90" s="18"/>
      <c r="I90" s="18"/>
      <c r="J90" s="18"/>
    </row>
    <row r="91" spans="1:10" ht="11.25" customHeight="1" x14ac:dyDescent="0.2">
      <c r="A91" s="14"/>
      <c r="B91" s="37" t="s">
        <v>451</v>
      </c>
      <c r="C91" s="50">
        <f>VLOOKUP(A3,Data!A:CN,87,FALSE)</f>
        <v>0.13619999999999999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5.8999999999999997E-2</v>
      </c>
      <c r="E98" s="18"/>
      <c r="F98" s="18"/>
      <c r="G98" s="18"/>
      <c r="H98" s="18"/>
      <c r="I98" s="18"/>
      <c r="J98" s="18"/>
    </row>
    <row r="99" spans="1:10" ht="11.25" customHeight="1" x14ac:dyDescent="0.2">
      <c r="A99" s="14"/>
      <c r="B99" s="37" t="s">
        <v>451</v>
      </c>
      <c r="C99" s="50">
        <f>VLOOKUP(A3,Data!A:CN,90,FALSE)</f>
        <v>0.33300000000000002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13</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13</v>
      </c>
      <c r="C104" s="52">
        <f>VLOOKUP(A3,Data!A:CN,91,FALSE) + 1</f>
        <v>2</v>
      </c>
      <c r="D104" s="79">
        <f>SUM(A104:C104)</f>
        <v>33</v>
      </c>
      <c r="E104" s="52">
        <f>VLOOKUP(A3,Data!A:CN,92,FALSE)</f>
        <v>40</v>
      </c>
      <c r="F104" s="28">
        <f>D104/E104</f>
        <v>0.82499999999999996</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o/yse6kGNqfW/WnH+X2pxQKeck764rMn6Iw0UhL/O5pxB/E/K+Rwk28Te15JtEZG7gBtgV7yveG9O0LktTfxHA==" saltValue="LN46iA5nI5NxHZ+oO5nGa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2024-05-21T12:07:07Z</dcterms:modified>
</cp:coreProperties>
</file>