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5E1FF6AF-0277-4691-A667-0DBF85A7D308}" xr6:coauthVersionLast="47" xr6:coauthVersionMax="47" xr10:uidLastSave="{00000000-0000-0000-0000-000000000000}"/>
  <workbookProtection workbookAlgorithmName="SHA-512" workbookHashValue="qa1LbK5kWNqECXP8heSW9LZODvTAoJiP7v7jKNHMF1SKMglY0xrhlMYVdeZDETc34eFT+285aWiQcohOaLY8eg==" workbookSaltValue="aB5BNV0q386M3z0LF+gQH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<sst xmlns="http://schemas.openxmlformats.org/spreadsheetml/2006/main" count="1777" uniqueCount="595">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</sst>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0.33329999999999999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0.66669999999999996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0.28570000000000001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0.1429</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0.29409999999999997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0.20930000000000001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0.39079999999999998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0.14710000000000001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-7.3099999999999998E-2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0.1123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0.52629999999999999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0.21049999999999999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0.6</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2.1100000000000001E-2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0.28570000000000001</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0.8</c:v>
                </c:pt>
                <c:pt idx="3">
                  <c:v>0.25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0.28570000000000001</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0.54290000000000005</c:v>
                </c:pt>
                <c:pt idx="3">
                  <c:v>0.52629999999999999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0.33329999999999999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0.19439999999999999</c:v>
                </c:pt>
                <c:pt idx="3">
                  <c:v>0.1837</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c:v>
                </c:pt>
                <c:pt idx="3">
                  <c:v>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0.1429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0.66669999999999996</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69</v>
      </c>
      <c r="B3" s="31"/>
      <c r="C3" s="31"/>
      <c r="D3" s="31"/>
      <c r="E3" s="31"/>
      <c r="F3" s="31"/>
      <c r="G3" s="31"/>
      <c r="H3" s="31"/>
      <c r="I3" s="31"/>
      <c r="J3" s="31"/>
      <c r="K3" s="31"/>
      <c r="L3" s="31"/>
      <c r="M3" s="31"/>
      <c r="N3" s="31"/>
      <c r="O3" s="5"/>
    </row>
    <row r="4" spans="1:20" s="4" customFormat="1" ht="11.25" x14ac:dyDescent="0.2">
      <c r="A4" s="4" t="str">
        <f>VLOOKUP(A3,Data!A:CN,2,FALSE)</f>
        <v>821 North Mine Street</v>
      </c>
      <c r="C4" s="7"/>
      <c r="E4" s="7"/>
      <c r="F4" s="7"/>
    </row>
    <row r="5" spans="1:20" s="4" customFormat="1" ht="11.25" x14ac:dyDescent="0.2">
      <c r="A5" s="4" t="str">
        <f>VLOOKUP(A3,Data!A:CN,3,FALSE)</f>
        <v>McCormick</v>
      </c>
      <c r="C5" s="7"/>
      <c r="E5" s="7"/>
      <c r="F5" s="7"/>
      <c r="G5" s="7" t="str">
        <f>VLOOKUP(A3,Data!A:CN,4,FALSE)</f>
        <v>SC</v>
      </c>
      <c r="H5" s="7"/>
      <c r="I5" s="7" t="str">
        <f>VLOOKUP(A3,Data!A:CN,5,FALSE)</f>
        <v>29835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0.8</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0.28570000000000001</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0.1429</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0.5</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0.29409999999999997</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0.20930000000000001</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0.39079999999999998</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0.14710000000000001</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-7.3099999999999998E-2</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0.1123</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0.52629999999999999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0.21049999999999999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2.1100000000000001E-2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0.33329999999999999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0.33329999999999999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0.66669999999999996</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0.66669999999999996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0.6</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1</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zZzJWEMPwm9dQbC5fK4xGo3Cl4lVMH3B+ccPlTdPLy/zZ6cobnPXVuCpVVoynMCi1fGrDZlVkbnDPYtB01+N8Q==" saltValue="/5Flf1lWQbBy3Fv75NGWF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69</v>
      </c>
      <c r="B3" s="31"/>
      <c r="C3" s="31"/>
      <c r="D3" s="31"/>
      <c r="E3" s="31"/>
      <c r="F3" s="31"/>
      <c r="G3" s="31"/>
      <c r="H3" s="5"/>
      <c r="I3" s="5"/>
      <c r="J3" s="5"/>
    </row>
    <row r="4" spans="1:10" x14ac:dyDescent="0.2">
      <c r="A4" s="4" t="str">
        <f>VLOOKUP(A3,Data!A:CN,2,FALSE)</f>
        <v>821 North Mine Street</v>
      </c>
    </row>
    <row r="5" spans="1:10" x14ac:dyDescent="0.2">
      <c r="A5" s="4" t="str">
        <f>VLOOKUP(A3,Data!A:CN,3,FALSE)</f>
        <v>McCormick</v>
      </c>
      <c r="C5" s="7" t="str">
        <f>VLOOKUP(A3,Data!A:CN,4,FALSE)</f>
        <v>SC</v>
      </c>
      <c r="D5" s="7" t="str">
        <f>VLOOKUP(A3,Data!A:CN,5,FALSE)</f>
        <v>29835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0.8</v>
      </c>
      <c r="E34" s="18"/>
      <c r="F34" s="18"/>
      <c r="G34" s="18"/>
      <c r="H34" s="18"/>
      <c r="I34" s="18"/>
      <c r="J34" s="18"/>
    </row>
    <row r="35" spans="1:10" ht="11.25" customHeight="1" x14ac:dyDescent="0.2">
      <c r="A35" s="14"/>
      <c r="B35" s="37" t="s">
        <v>451</v>
      </c>
      <c r="C35" s="50">
        <f>VLOOKUP(A3,Data!A:CN,66,FALSE)</f>
        <v>0.25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0.28570000000000001</v>
      </c>
      <c r="E42" s="18"/>
      <c r="F42" s="18"/>
      <c r="G42" s="18"/>
      <c r="H42" s="18"/>
      <c r="I42" s="18"/>
      <c r="J42" s="18"/>
    </row>
    <row r="43" spans="1:10" ht="11.25" customHeight="1" x14ac:dyDescent="0.2">
      <c r="A43" s="14"/>
      <c r="B43" s="37" t="s">
        <v>451</v>
      </c>
      <c r="C43" s="50">
        <f>VLOOKUP(A3,Data!A:CN,69,FALSE)</f>
        <v>0</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0.28570000000000001</v>
      </c>
      <c r="E58" s="18"/>
      <c r="F58" s="18"/>
      <c r="G58" s="18"/>
      <c r="H58" s="18"/>
      <c r="I58" s="18"/>
      <c r="J58" s="18"/>
    </row>
    <row r="59" spans="1:10" ht="11.25" customHeight="1" x14ac:dyDescent="0.2">
      <c r="A59" s="14"/>
      <c r="B59" s="37" t="s">
        <v>451</v>
      </c>
      <c r="C59" s="50">
        <f>VLOOKUP(A3,Data!A:CN,75,FALSE)</f>
        <v>0</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0.1429</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0.54290000000000005</v>
      </c>
      <c r="E74" s="18"/>
      <c r="F74" s="18"/>
      <c r="G74" s="18"/>
      <c r="H74" s="18"/>
      <c r="I74" s="18"/>
      <c r="J74" s="18"/>
    </row>
    <row r="75" spans="1:10" ht="11.25" customHeight="1" x14ac:dyDescent="0.2">
      <c r="A75" s="14"/>
      <c r="B75" s="37" t="s">
        <v>451</v>
      </c>
      <c r="C75" s="50">
        <f>VLOOKUP(A3,Data!A:CN,81,FALSE)</f>
        <v>0.52629999999999999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1</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but improved since last year</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0.19439999999999999</v>
      </c>
      <c r="E90" s="18"/>
      <c r="F90" s="18"/>
      <c r="G90" s="18"/>
      <c r="H90" s="18"/>
      <c r="I90" s="18"/>
      <c r="J90" s="18"/>
    </row>
    <row r="91" spans="1:10" ht="11.25" customHeight="1" x14ac:dyDescent="0.2">
      <c r="A91" s="14"/>
      <c r="B91" s="37" t="s">
        <v>451</v>
      </c>
      <c r="C91" s="50">
        <f>VLOOKUP(A3,Data!A:CN,87,FALSE)</f>
        <v>0.1837</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v>
      </c>
      <c r="E98" s="18"/>
      <c r="F98" s="18"/>
      <c r="G98" s="18"/>
      <c r="H98" s="18"/>
      <c r="I98" s="18"/>
      <c r="J98" s="18"/>
    </row>
    <row r="99" spans="1:10" ht="11.25" customHeight="1" x14ac:dyDescent="0.2">
      <c r="A99" s="14"/>
      <c r="B99" s="37" t="s">
        <v>451</v>
      </c>
      <c r="C99" s="50">
        <f>VLOOKUP(A3,Data!A:CN,90,FALSE)</f>
        <v>0.3</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6.5</v>
      </c>
      <c r="C104" s="52">
        <f>VLOOKUP(A3,Data!A:CN,91,FALSE) + 1</f>
        <v>2</v>
      </c>
      <c r="D104" s="79">
        <f>SUM(A104:C104)</f>
        <v>26.5</v>
      </c>
      <c r="E104" s="52">
        <f>VLOOKUP(A3,Data!A:CN,92,FALSE)</f>
        <v>40</v>
      </c>
      <c r="F104" s="28">
        <f>D104/E104</f>
        <v>0.66249999999999998</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pKTofcKB1aCF3TVM2G17cqvARf/V/mr/py7x81Ov7tbgKJg0dl/ek1GzHL9BfXW2ESZkcX8NnlQBFepLMl63kw==" saltValue="NXNGdCNH9Ytwf8j8NBvku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2024-05-21T12:07:10Z</dcterms:modified>
</cp:coreProperties>
</file>