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66925"/>
  <mc:AlternateContent xmlns:mc="http://schemas.openxmlformats.org/markup-compatibility/2006">
    <mc:Choice Requires="x15">
      <x15ac:absPath xmlns:x15ac="http://schemas.microsoft.com/office/spreadsheetml/2010/11/ac" url="C:\Users\aaroman\Desktop\FY22 Profiles and Determinations\"/>
    </mc:Choice>
  </mc:AlternateContent>
  <xr:revisionPtr revIDLastSave="0" documentId="8_{B0F23F1E-3AD3-47D2-9FFC-FE66E634D09A}" xr6:coauthVersionLast="47" xr6:coauthVersionMax="47" xr10:uidLastSave="{00000000-0000-0000-0000-000000000000}"/>
  <workbookProtection workbookAlgorithmName="SHA-512" workbookHashValue="zNlYp4NTWYiEC5XDM6Tr6JyMtAyGRy3h/RUBNe/qOnkNyzrUC26Mdh5rB2iDZMgthKTolNlGDZRq33zReDVWVw==" workbookSaltValue="BWl4SC7NUijjQinslh1wjw==" workbookSpinCount="100000" lockStructure="1"/>
  <bookViews>
    <workbookView xWindow="-120" yWindow="-120" windowWidth="29040" windowHeight="15840" tabRatio="834" xr2:uid="{00000000-000D-0000-FFFF-FFFF00000000}"/>
  </bookViews>
  <sheets>
    <sheet name="Information" sheetId="11"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C70" i="8"/>
  <c r="D104" i="8" l="1"/>
  <c r="F104" i="8" s="1"/>
  <c r="G104" i="8" s="1"/>
</calcChain>
</file>

<file path=xl/sharedStrings.xml><?xml version="1.0" encoding="utf-8"?>
<sst xmlns="http://schemas.openxmlformats.org/spreadsheetml/2006/main" count="1850" uniqueCount="595">
  <si>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</si>
  <si>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</si>
  <si>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</si>
  <si>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</si>
  <si>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</si>
  <si>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</si>
  <si>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</si>
  <si>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</si>
  <si>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</si>
  <si>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</si>
  <si>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</si>
  <si>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</si>
  <si>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</si>
  <si>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</si>
  <si>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</si>
  <si>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</si>
  <si>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</si>
  <si>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</si>
  <si>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</si>
  <si>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</si>
  <si>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</si>
  <si>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</si>
  <si>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</si>
  <si>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</si>
  <si>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</si>
  <si>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</si>
  <si>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</si>
  <si>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</si>
  <si>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</si>
  <si>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</si>
  <si>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</si>
  <si>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</si>
  <si>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</si>
  <si>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</si>
  <si>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</si>
  <si>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</si>
  <si>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</si>
  <si>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</si>
  <si>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</si>
  <si>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</si>
  <si>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</si>
  <si>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</si>
  <si>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</si>
  <si>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</si>
  <si>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</si>
  <si>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</si>
  <si>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</si>
  <si>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</si>
  <si>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</si>
  <si>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</si>
  <si>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</si>
  <si>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</si>
  <si>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</si>
  <si>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</si>
  <si>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</si>
  <si>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</si>
  <si>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</si>
  <si>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</si>
  <si>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</si>
  <si>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</si>
  <si>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</si>
  <si>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</si>
  <si>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</si>
  <si>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</si>
  <si>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</si>
  <si>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</si>
  <si>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</si>
  <si>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</si>
  <si>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</si>
  <si>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</si>
  <si>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</si>
  <si>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</si>
  <si>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</si>
  <si>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</si>
  <si>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</si>
  <si>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</si>
  <si>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</si>
  <si>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</si>
  <si>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</si>
  <si>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</si>
  <si>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</si>
  <si>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</si>
  <si>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</si>
  <si>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</si>
  <si>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</si>
  <si>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</si>
  <si>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</si>
  <si>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</si>
  <si>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</si>
  <si>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</si>
  <si>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</si>
  <si>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</si>
  <si>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</si>
  <si>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</si>
  <si>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</si>
  <si>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</si>
  <si>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</si>
  <si>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</si>
  <si>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</si>
  <si>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</si>
  <si>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</si>
  <si>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</si>
  <si>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</si>
  <si>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</si>
  <si>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</si>
  <si>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</si>
  <si>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</si>
  <si>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</si>
  <si>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</si>
  <si>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</si>
  <si>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</si>
  <si>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</si>
  <si>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</si>
  <si>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</si>
  <si>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</si>
  <si>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</si>
  <si>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</si>
  <si>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</si>
  <si>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</si>
  <si>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</si>
  <si>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</si>
  <si>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</si>
  <si>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</si>
  <si>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</si>
  <si>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</si>
  <si>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</si>
  <si>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</si>
  <si>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</si>
  <si>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</si>
  <si>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</si>
  <si>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</si>
  <si>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</si>
  <si>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</si>
  <si>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</si>
  <si>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</si>
  <si>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</si>
  <si>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</si>
  <si>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</si>
  <si>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</si>
  <si>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</si>
  <si>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</si>
  <si>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</si>
  <si>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</si>
  <si>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</si>
  <si>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</si>
  <si>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</si>
  <si>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</si>
  <si>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</si>
  <si>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</si>
  <si>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</si>
  <si>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</si>
  <si>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</si>
  <si>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</si>
  <si>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</si>
  <si>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</si>
  <si>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</si>
  <si>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</si>
  <si>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</si>
  <si>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</si>
  <si>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</si>
  <si>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</si>
  <si>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</si>
  <si>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</si>
  <si>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</si>
  <si>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</si>
  <si>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</si>
  <si>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</si>
  <si>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</si>
  <si>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</si>
  <si>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</si>
  <si>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</si>
  <si>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</si>
  <si>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</si>
  <si>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</si>
  <si>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</si>
  <si>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</si>
  <si>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</si>
  <si>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</si>
  <si>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</si>
  <si>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</si>
  <si>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</si>
  <si>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</si>
  <si>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</si>
  <si>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</si>
  <si>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</si>
  <si>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</si>
  <si>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</si>
  <si>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</si>
  <si>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</si>
  <si>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</si>
  <si>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</si>
  <si>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</si>
  <si>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</si>
  <si>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</si>
  <si>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</si>
  <si>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</si>
  <si>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</si>
  <si>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</si>
  <si>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</si>
  <si>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</si>
  <si>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</si>
  <si>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</si>
  <si>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</si>
  <si>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</si>
  <si>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</si>
  <si>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</si>
  <si>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</si>
  <si>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</si>
  <si>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</si>
  <si>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</si>
  <si>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</si>
  <si>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</si>
  <si>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</si>
  <si>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</si>
  <si>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</si>
  <si>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</si>
  <si>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</si>
  <si>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</si>
  <si>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</si>
  <si>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</si>
  <si>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</si>
  <si>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</si>
  <si>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</si>
  <si>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</si>
  <si>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</si>
  <si>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</si>
  <si>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</si>
  <si>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</si>
  <si>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</si>
  <si>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</si>
  <si>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</si>
  <si>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</si>
  <si>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</si>
  <si>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</si>
  <si>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</si>
  <si>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</si>
  <si>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</si>
  <si>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</si>
  <si>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</si>
  <si>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</si>
  <si>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</si>
  <si>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</si>
  <si>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</si>
  <si>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</si>
  <si>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</si>
  <si>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</si>
  <si>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</si>
  <si>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</si>
  <si>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</si>
  <si>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</si>
  <si>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</si>
  <si>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</si>
  <si>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</si>
  <si>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</si>
  <si>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</si>
  <si>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</si>
  <si>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</si>
  <si>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</si>
  <si>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</si>
  <si>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</si>
  <si>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</si>
  <si>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</si>
  <si>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</si>
  <si>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</si>
  <si>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</si>
  <si>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</si>
  <si>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</si>
  <si>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</si>
  <si>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</si>
  <si>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</si>
  <si>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</si>
  <si>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</si>
  <si>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</si>
  <si>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</si>
  <si>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</si>
  <si>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</si>
  <si>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</si>
  <si>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</si>
  <si>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</si>
  <si>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</si>
  <si>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</si>
  <si>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</si>
  <si>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</si>
  <si>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</si>
  <si>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</si>
  <si>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</si>
  <si>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</si>
  <si>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</si>
  <si>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</si>
  <si>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</si>
  <si>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</si>
  <si>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</si>
  <si>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</si>
  <si>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</si>
  <si>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</si>
  <si>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</si>
  <si>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</si>
  <si>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</si>
  <si>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</si>
  <si>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</si>
  <si>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</si>
  <si>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</si>
  <si>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</si>
  <si>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</si>
  <si>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</si>
  <si>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</si>
  <si>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</si>
  <si>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</si>
  <si>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</si>
  <si>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</si>
  <si>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</si>
  <si>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</si>
  <si>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</si>
  <si>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</si>
  <si>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</si>
  <si>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</si>
  <si>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</si>
  <si>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</si>
  <si>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</si>
  <si>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</si>
  <si>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</si>
  <si>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</si>
  <si>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</si>
  <si>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</si>
  <si>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</si>
  <si>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</si>
  <si>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</si>
  <si>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</si>
  <si>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</si>
  <si>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</si>
  <si>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</si>
  <si>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</si>
  <si>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</si>
  <si>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</si>
  <si>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</si>
  <si>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</si>
  <si>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</si>
  <si>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</si>
  <si>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</si>
  <si>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</si>
  <si>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</si>
  <si>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</si>
  <si>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</si>
  <si>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</si>
  <si>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</si>
  <si>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</si>
  <si>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</si>
  <si>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</si>
  <si>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</si>
  <si>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</si>
  <si>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</si>
  <si>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</si>
  <si>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</si>
  <si>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</si>
  <si>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</si>
  <si>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</si>
  <si>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</si>
  <si>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</si>
  <si>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</si>
  <si>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</si>
  <si>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</si>
  <si>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</si>
  <si>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</si>
  <si>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</si>
  <si>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</si>
  <si>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</si>
  <si>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</si>
  <si>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</si>
  <si>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</si>
  <si>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</si>
  <si>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</si>
  <si>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</si>
  <si>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</si>
  <si>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</si>
  <si>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</si>
  <si>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</si>
  <si>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</si>
  <si>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</si>
  <si>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</si>
  <si>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</si>
  <si>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</si>
  <si>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</si>
  <si>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</si>
  <si>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</si>
  <si>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</si>
  <si>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</si>
  <si>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</si>
  <si>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</si>
  <si>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</si>
  <si>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</si>
  <si>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</si>
  <si>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</si>
  <si>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</si>
  <si>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</si>
  <si>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</si>
  <si>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</si>
  <si>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</si>
  <si>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</si>
  <si>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</si>
  <si>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</si>
  <si>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</si>
  <si>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</si>
  <si>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</si>
  <si>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</si>
  <si>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</si>
  <si>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</si>
  <si>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</si>
  <si>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</si>
  <si>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</si>
  <si>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</si>
  <si>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</si>
  <si>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</si>
  <si>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</si>
  <si>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</si>
  <si>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</si>
  <si>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</si>
  <si>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</si>
  <si>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</si>
  <si>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</si>
  <si>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</si>
  <si>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</si>
  <si>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</si>
  <si>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</si>
  <si>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</si>
  <si>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</si>
  <si>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</si>
  <si>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</si>
  <si>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</si>
  <si>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</si>
  <si>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</si>
  <si>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</si>
  <si>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</si>
  <si>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</si>
  <si>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</si>
  <si>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</si>
  <si>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</si>
  <si>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</si>
  <si>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</si>
  <si>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</si>
  <si>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</si>
  <si>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</si>
  <si>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</si>
  <si>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</si>
  <si>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</si>
  <si>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</si>
  <si>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</si>
  <si>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</si>
  <si>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</si>
  <si>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</si>
  <si>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</si>
  <si>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</si>
  <si>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</si>
  <si>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</si>
  <si>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</si>
  <si>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</si>
  <si>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</si>
  <si>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</si>
  <si>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</si>
  <si>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</si>
  <si>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</si>
  <si>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</si>
  <si>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</si>
  <si>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</si>
  <si>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</si>
  <si>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</si>
  <si>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</si>
  <si>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</si>
  <si>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</si>
  <si>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</si>
  <si>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</si>
  <si>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</si>
  <si>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</si>
  <si>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</si>
  <si>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</si>
  <si>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</si>
  <si>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</si>
  <si>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</si>
  <si>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</si>
  <si>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</si>
  <si>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</si>
  <si>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</si>
  <si>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</si>
  <si>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</si>
  <si>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</si>
  <si>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</si>
  <si>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</si>
  <si>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</si>
  <si>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</si>
  <si>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</si>
  <si>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</si>
  <si>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</si>
  <si>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</si>
  <si>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</si>
  <si>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</si>
  <si>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</si>
  <si>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</si>
  <si>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</si>
  <si>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</si>
  <si>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</si>
  <si>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</si>
  <si>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</si>
  <si>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</si>
  <si>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400 Greenville Street</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</si>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</sst>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0.68420000000000003</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0.95830000000000004</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0.88890000000000002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0.83330000000000004</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0.75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4.7600000000000003E-2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7.6899999999999996E-2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5.2600000000000001E-2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1</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0.57140000000000002</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0.25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0.66669999999999996</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0.22620000000000001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0.21049999999999999</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0.25640000000000002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0.24829999999999999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0.13689999999999999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0.1484</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0.33090000000000003</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0.58399999999999996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0.16389999999999999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0.95889999999999997</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0.75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0.16669999999999999</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0.83330000000000004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2.9399999999999999E-2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0.95830000000000004</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0.23810000000000001</c:v>
                </c:pt>
                <c:pt idx="3">
                  <c:v>0.13039999999999999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0.83330000000000004</c:v>
                </c:pt>
                <c:pt idx="3">
                  <c:v>0.625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4.7600000000000003E-2</c:v>
                </c:pt>
                <c:pt idx="3">
                  <c:v>4.3499999999999997E-2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0.56720000000000004</c:v>
                </c:pt>
                <c:pt idx="3">
                  <c:v>0.58399999999999996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8.2000000000000003E-2</c:v>
                </c:pt>
                <c:pt idx="3">
                  <c:v>0.22570000000000001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0.42899999999999999</c:v>
                </c:pt>
                <c:pt idx="3">
                  <c:v>0.21099999999999999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0.1333</c:v>
                </c:pt>
                <c:pt idx="3">
                  <c:v>0.25</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0.28570000000000001</c:v>
                </c:pt>
                <c:pt idx="3">
                  <c:v>5.5599999999999997E-2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tabSelected="1"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algorithmName="SHA-512" hashValue="Stt3bBc7XrYRshEWaaCPAW2woWpv6+/ff2MIi0WNhD6+DTB76cLMaf2WgWsMWrXwBbhN/LrlEVIah0rwoVM0kw==" saltValue="DQ7PEVBBoyivnqCwtqms5A==" spinCount="100000" sheet="1" objects="1" scenarios="1"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56</v>
      </c>
      <c r="B3" s="31"/>
      <c r="C3" s="31"/>
      <c r="D3" s="31"/>
      <c r="E3" s="31"/>
      <c r="F3" s="31"/>
      <c r="G3" s="31"/>
      <c r="H3" s="31"/>
      <c r="I3" s="31"/>
      <c r="J3" s="31"/>
      <c r="K3" s="31"/>
      <c r="L3" s="31"/>
      <c r="M3" s="31"/>
      <c r="N3" s="31"/>
      <c r="O3" s="5"/>
    </row>
    <row r="4" spans="1:20" s="4" customFormat="1" ht="11.25" x14ac:dyDescent="0.2">
      <c r="A4" s="4" t="str">
        <f>VLOOKUP(A3,Data!A:CN,2,FALSE)</f>
        <v>10942 North Jacob Smart Boulevard</v>
      </c>
      <c r="C4" s="7"/>
      <c r="E4" s="7"/>
      <c r="F4" s="7"/>
    </row>
    <row r="5" spans="1:20" s="4" customFormat="1" ht="11.25" x14ac:dyDescent="0.2">
      <c r="A5" s="4" t="str">
        <f>VLOOKUP(A3,Data!A:CN,3,FALSE)</f>
        <v>Ridgeland</v>
      </c>
      <c r="C5" s="7"/>
      <c r="E5" s="7"/>
      <c r="F5" s="7"/>
      <c r="G5" s="7" t="str">
        <f>VLOOKUP(A3,Data!A:CN,4,FALSE)</f>
        <v>SC</v>
      </c>
      <c r="H5" s="7"/>
      <c r="I5" s="7" t="str">
        <f>VLOOKUP(A3,Data!A:CN,5,FALSE)</f>
        <v>29936</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0.83330000000000004</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0.16669999999999999</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0.95830000000000004</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0.88890000000000002</v>
      </c>
      <c r="H22" s="55" t="s">
        <v>1</v>
      </c>
      <c r="I22" s="6" t="str">
        <f>IF(OR(G22="NA",G22="**"),"NA",IF(G22&lt;C22,"Not Met","Met"))</f>
        <v>Not 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0.83330000000000004</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0.95830000000000004</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0.75</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4.7600000000000003E-2</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7.6899999999999996E-2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0.25</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1</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1</v>
      </c>
      <c r="H58" s="55" t="s">
        <v>1</v>
      </c>
      <c r="I58" s="6" t="str">
        <f>IF(OR(G58="NA",G58="**"),"NA",IF(G58&lt;C58,"Not Met","Met"))</f>
        <v>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0.57140000000000002</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0.25</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0.66669999999999996</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0.22620000000000001</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0.25640000000000002</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0.24829999999999999</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0.13689999999999999</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0.1484</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0.33090000000000003</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0.58399999999999996</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0.16389999999999999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2.9399999999999999E-2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0.68420000000000003</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5.2600000000000001E-2</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0.21049999999999999</v>
      </c>
      <c r="H115" s="55" t="s">
        <v>1</v>
      </c>
      <c r="I115" s="6" t="str">
        <f>IF(OR(G115="NA",G115="**"),"NA",IF(G115&gt;C115,"Not Met","Met"))</f>
        <v>Not 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1</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1</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1</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t="str">
        <f>+VLOOKUP(A3,Data!A:CN,46,FALSE)</f>
        <v>NA</v>
      </c>
      <c r="H144" s="55" t="s">
        <v>1</v>
      </c>
      <c r="I144" s="6" t="str">
        <f t="shared" ref="I144" si="4">IF(OR(G144="NA",G144="**"),"NA",IF(G144&lt;C144,"Not Met","Met"))</f>
        <v>NA</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0.95889999999999997</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0.75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1</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bUzUoOpC6P0yEtYfW5I10a5hmmM30P3VrVENCbvZYEu0cOYnGr1A2KlrUgZO6PB6vZo+YnQICK18Ij7v3A+ztQ==" saltValue="1yeSb9J/DKdh844qYy66Q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56</v>
      </c>
      <c r="B3" s="31"/>
      <c r="C3" s="31"/>
      <c r="D3" s="31"/>
      <c r="E3" s="31"/>
      <c r="F3" s="31"/>
      <c r="G3" s="31"/>
      <c r="H3" s="5"/>
      <c r="I3" s="5"/>
      <c r="J3" s="5"/>
    </row>
    <row r="4" spans="1:10" x14ac:dyDescent="0.2">
      <c r="A4" s="4" t="str">
        <f>VLOOKUP(A3,Data!A:CN,2,FALSE)</f>
        <v>10942 North Jacob Smart Boulevard</v>
      </c>
    </row>
    <row r="5" spans="1:10" x14ac:dyDescent="0.2">
      <c r="A5" s="4" t="str">
        <f>VLOOKUP(A3,Data!A:CN,3,FALSE)</f>
        <v>Ridgeland</v>
      </c>
      <c r="C5" s="7" t="str">
        <f>VLOOKUP(A3,Data!A:CN,4,FALSE)</f>
        <v>SC</v>
      </c>
      <c r="D5" s="7" t="str">
        <f>VLOOKUP(A3,Data!A:CN,5,FALSE)</f>
        <v>29936</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0</v>
      </c>
      <c r="C12" s="75" t="str">
        <f>IF(B12=0,"2 or more consecutive years of findings of non-compliance (current year and previous year(s))",
IF(B12=1,"Findings of non-compliance in the current year",
IF(B12=2,"No findings of non-compliance","")))</f>
        <v>2 or more consecutive years of findings of non-compliance (current year and previous year(s))</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15</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0.83330000000000004</v>
      </c>
      <c r="E34" s="18"/>
      <c r="F34" s="18"/>
      <c r="G34" s="18"/>
      <c r="H34" s="18"/>
      <c r="I34" s="18"/>
      <c r="J34" s="18"/>
    </row>
    <row r="35" spans="1:10" ht="11.25" customHeight="1" x14ac:dyDescent="0.2">
      <c r="A35" s="14"/>
      <c r="B35" s="37" t="s">
        <v>451</v>
      </c>
      <c r="C35" s="50">
        <f>VLOOKUP(A3,Data!A:CN,66,FALSE)</f>
        <v>0.625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0.23810000000000001</v>
      </c>
      <c r="E42" s="18"/>
      <c r="F42" s="18"/>
      <c r="G42" s="18"/>
      <c r="H42" s="18"/>
      <c r="I42" s="18"/>
      <c r="J42" s="18"/>
    </row>
    <row r="43" spans="1:10" ht="11.25" customHeight="1" x14ac:dyDescent="0.2">
      <c r="A43" s="14"/>
      <c r="B43" s="37" t="s">
        <v>451</v>
      </c>
      <c r="C43" s="50">
        <f>VLOOKUP(A3,Data!A:CN,69,FALSE)</f>
        <v>0.13039999999999999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0.1333</v>
      </c>
      <c r="E50" s="18"/>
      <c r="F50" s="18"/>
      <c r="G50" s="18"/>
      <c r="H50" s="18"/>
      <c r="I50" s="18"/>
      <c r="J50" s="18"/>
    </row>
    <row r="51" spans="1:10" ht="11.25" customHeight="1" x14ac:dyDescent="0.2">
      <c r="A51" s="14"/>
      <c r="B51" s="37" t="s">
        <v>451</v>
      </c>
      <c r="C51" s="50">
        <f>VLOOKUP(A3,Data!A:CN,72,FALSE)</f>
        <v>0.25</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4.7600000000000003E-2</v>
      </c>
      <c r="E58" s="18"/>
      <c r="F58" s="18"/>
      <c r="G58" s="18"/>
      <c r="H58" s="18"/>
      <c r="I58" s="18"/>
      <c r="J58" s="18"/>
    </row>
    <row r="59" spans="1:10" ht="11.25" customHeight="1" x14ac:dyDescent="0.2">
      <c r="A59" s="14"/>
      <c r="B59" s="37" t="s">
        <v>451</v>
      </c>
      <c r="C59" s="50">
        <f>VLOOKUP(A3,Data!A:CN,75,FALSE)</f>
        <v>4.3499999999999997E-2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0.28570000000000001</v>
      </c>
      <c r="E66" s="18"/>
      <c r="F66" s="18"/>
      <c r="G66" s="18"/>
      <c r="H66" s="18"/>
      <c r="I66" s="18"/>
      <c r="J66" s="18"/>
    </row>
    <row r="67" spans="1:10" ht="11.25" customHeight="1" x14ac:dyDescent="0.2">
      <c r="A67" s="14"/>
      <c r="B67" s="37" t="s">
        <v>451</v>
      </c>
      <c r="C67" s="50">
        <f>VLOOKUP(A3,Data!A:CN,78,FALSE)</f>
        <v>5.5599999999999997E-2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1</v>
      </c>
      <c r="C70" s="73"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but improved since last year</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0.56720000000000004</v>
      </c>
      <c r="E74" s="18"/>
      <c r="F74" s="18"/>
      <c r="G74" s="18"/>
      <c r="H74" s="18"/>
      <c r="I74" s="18"/>
      <c r="J74" s="18"/>
    </row>
    <row r="75" spans="1:10" ht="11.25" customHeight="1" x14ac:dyDescent="0.2">
      <c r="A75" s="14"/>
      <c r="B75" s="37" t="s">
        <v>451</v>
      </c>
      <c r="C75" s="50">
        <f>VLOOKUP(A3,Data!A:CN,81,FALSE)</f>
        <v>0.58399999999999996</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0</v>
      </c>
      <c r="C86" s="73"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8.2000000000000003E-2</v>
      </c>
      <c r="E90" s="18"/>
      <c r="F90" s="18"/>
      <c r="G90" s="18"/>
      <c r="H90" s="18"/>
      <c r="I90" s="18"/>
      <c r="J90" s="18"/>
    </row>
    <row r="91" spans="1:10" ht="11.25" customHeight="1" x14ac:dyDescent="0.2">
      <c r="A91" s="14"/>
      <c r="B91" s="37" t="s">
        <v>451</v>
      </c>
      <c r="C91" s="50">
        <f>VLOOKUP(A3,Data!A:CN,87,FALSE)</f>
        <v>0.22570000000000001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0.42899999999999999</v>
      </c>
      <c r="E98" s="18"/>
      <c r="F98" s="18"/>
      <c r="G98" s="18"/>
      <c r="H98" s="18"/>
      <c r="I98" s="18"/>
      <c r="J98" s="18"/>
    </row>
    <row r="99" spans="1:10" ht="11.25" customHeight="1" x14ac:dyDescent="0.2">
      <c r="A99" s="14"/>
      <c r="B99" s="37" t="s">
        <v>451</v>
      </c>
      <c r="C99" s="50">
        <f>VLOOKUP(A3,Data!A:CN,90,FALSE)</f>
        <v>0.21099999999999999</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7.5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15</v>
      </c>
      <c r="B104" s="79">
        <f>B101</f>
        <v>7.5</v>
      </c>
      <c r="C104" s="52">
        <f>VLOOKUP(A3,Data!A:CN,91,FALSE) + 1</f>
        <v>1</v>
      </c>
      <c r="D104" s="79">
        <f>SUM(A104:C104)</f>
        <v>23.5</v>
      </c>
      <c r="E104" s="52">
        <f>VLOOKUP(A3,Data!A:CN,92,FALSE)</f>
        <v>40</v>
      </c>
      <c r="F104" s="28">
        <f>D104/E104</f>
        <v>0.58750000000000002</v>
      </c>
      <c r="G104" s="51" t="str">
        <f>IF(F104&gt;=0.8,"Meets Requirement",
IF(F104&gt;=0.6,"Needs Assistance",
IF(F104&gt;=0.3,"Needs Intervenion",
IF(F104&lt;0.3,"Needs Substantial Intervention","NA"))))</f>
        <v>Needs Intervenion</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lPyKUHYncyJrEvWt13cpOgkdMhONaeSXKIukCJYU+/EU4GSchUJpUJK6qjIbPMoT+68YZBoLtfckPaJ8iMqX8A==" saltValue="7u9woxm+DDvrRxW69j4Ek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A86" sqref="A86"/>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594</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591</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592</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591</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591</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592</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592</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591</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592</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592</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591</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591</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592</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591</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591</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591</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592</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592</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591</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591</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591</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591</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591</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591</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591</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592</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591</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591</v>
      </c>
    </row>
    <row r="30" spans="1:93" x14ac:dyDescent="0.25">
      <c r="A30" s="99" t="s">
        <v>44</v>
      </c>
      <c r="B30" s="100" t="s">
        <v>502</v>
      </c>
      <c r="C30" s="100" t="s">
        <v>21</v>
      </c>
      <c r="D30" s="100" t="s">
        <v>351</v>
      </c>
      <c r="E30" s="101" t="s">
        <v>456</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591</v>
      </c>
    </row>
    <row r="31" spans="1:93" x14ac:dyDescent="0.25">
      <c r="A31" s="99" t="s">
        <v>45</v>
      </c>
      <c r="B31" s="100" t="s">
        <v>503</v>
      </c>
      <c r="C31" s="100" t="s">
        <v>369</v>
      </c>
      <c r="D31" s="100" t="s">
        <v>351</v>
      </c>
      <c r="E31" s="101" t="s">
        <v>504</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591</v>
      </c>
    </row>
    <row r="32" spans="1:93" x14ac:dyDescent="0.25">
      <c r="A32" s="99" t="s">
        <v>46</v>
      </c>
      <c r="B32" s="100" t="s">
        <v>505</v>
      </c>
      <c r="C32" s="100" t="s">
        <v>372</v>
      </c>
      <c r="D32" s="100" t="s">
        <v>351</v>
      </c>
      <c r="E32" s="101" t="s">
        <v>506</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593</v>
      </c>
    </row>
    <row r="33" spans="1:93" x14ac:dyDescent="0.25">
      <c r="A33" s="99" t="s">
        <v>47</v>
      </c>
      <c r="B33" s="100" t="s">
        <v>370</v>
      </c>
      <c r="C33" s="100" t="s">
        <v>371</v>
      </c>
      <c r="D33" s="100" t="s">
        <v>351</v>
      </c>
      <c r="E33" s="101" t="s">
        <v>507</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591</v>
      </c>
    </row>
    <row r="34" spans="1:93" x14ac:dyDescent="0.25">
      <c r="A34" s="99" t="s">
        <v>48</v>
      </c>
      <c r="B34" s="100" t="s">
        <v>508</v>
      </c>
      <c r="C34" s="100" t="s">
        <v>509</v>
      </c>
      <c r="D34" s="100" t="s">
        <v>351</v>
      </c>
      <c r="E34" s="101" t="s">
        <v>510</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591</v>
      </c>
    </row>
    <row r="35" spans="1:93" x14ac:dyDescent="0.25">
      <c r="A35" s="99" t="s">
        <v>49</v>
      </c>
      <c r="B35" s="100" t="s">
        <v>511</v>
      </c>
      <c r="C35" s="100" t="s">
        <v>373</v>
      </c>
      <c r="D35" s="100" t="s">
        <v>351</v>
      </c>
      <c r="E35" s="101" t="s">
        <v>512</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592</v>
      </c>
    </row>
    <row r="36" spans="1:93" x14ac:dyDescent="0.25">
      <c r="A36" s="99" t="s">
        <v>50</v>
      </c>
      <c r="B36" s="100" t="s">
        <v>374</v>
      </c>
      <c r="C36" s="100" t="s">
        <v>50</v>
      </c>
      <c r="D36" s="100" t="s">
        <v>351</v>
      </c>
      <c r="E36" s="101" t="s">
        <v>513</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591</v>
      </c>
    </row>
    <row r="37" spans="1:93" x14ac:dyDescent="0.25">
      <c r="A37" s="99" t="s">
        <v>51</v>
      </c>
      <c r="B37" s="100" t="s">
        <v>514</v>
      </c>
      <c r="C37" s="100" t="s">
        <v>51</v>
      </c>
      <c r="D37" s="100" t="s">
        <v>351</v>
      </c>
      <c r="E37" s="101" t="s">
        <v>515</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591</v>
      </c>
    </row>
    <row r="38" spans="1:93" x14ac:dyDescent="0.25">
      <c r="A38" s="99" t="s">
        <v>52</v>
      </c>
      <c r="B38" s="100" t="s">
        <v>516</v>
      </c>
      <c r="C38" s="100" t="s">
        <v>375</v>
      </c>
      <c r="D38" s="100" t="s">
        <v>351</v>
      </c>
      <c r="E38" s="101" t="s">
        <v>517</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591</v>
      </c>
    </row>
    <row r="39" spans="1:93" x14ac:dyDescent="0.25">
      <c r="A39" s="99" t="s">
        <v>53</v>
      </c>
      <c r="B39" s="100" t="s">
        <v>376</v>
      </c>
      <c r="C39" s="100" t="s">
        <v>377</v>
      </c>
      <c r="D39" s="100" t="s">
        <v>351</v>
      </c>
      <c r="E39" s="101" t="s">
        <v>518</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591</v>
      </c>
    </row>
    <row r="40" spans="1:93" x14ac:dyDescent="0.25">
      <c r="A40" s="99" t="s">
        <v>54</v>
      </c>
      <c r="B40" s="100" t="s">
        <v>378</v>
      </c>
      <c r="C40" s="100" t="s">
        <v>519</v>
      </c>
      <c r="D40" s="100" t="s">
        <v>351</v>
      </c>
      <c r="E40" s="101" t="s">
        <v>520</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592</v>
      </c>
    </row>
    <row r="41" spans="1:93" x14ac:dyDescent="0.25">
      <c r="A41" s="99" t="s">
        <v>260</v>
      </c>
      <c r="B41" s="100" t="s">
        <v>379</v>
      </c>
      <c r="C41" s="100" t="s">
        <v>380</v>
      </c>
      <c r="D41" s="100" t="s">
        <v>351</v>
      </c>
      <c r="E41" s="101" t="s">
        <v>521</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591</v>
      </c>
    </row>
    <row r="42" spans="1:93" x14ac:dyDescent="0.25">
      <c r="A42" s="99" t="s">
        <v>55</v>
      </c>
      <c r="B42" s="100" t="s">
        <v>522</v>
      </c>
      <c r="C42" s="100" t="s">
        <v>381</v>
      </c>
      <c r="D42" s="100" t="s">
        <v>351</v>
      </c>
      <c r="E42" s="101" t="s">
        <v>523</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591</v>
      </c>
    </row>
    <row r="43" spans="1:93" x14ac:dyDescent="0.25">
      <c r="A43" s="99" t="s">
        <v>56</v>
      </c>
      <c r="B43" s="100" t="s">
        <v>524</v>
      </c>
      <c r="C43" s="100" t="s">
        <v>382</v>
      </c>
      <c r="D43" s="100" t="s">
        <v>351</v>
      </c>
      <c r="E43" s="101" t="s">
        <v>525</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593</v>
      </c>
    </row>
    <row r="44" spans="1:93" x14ac:dyDescent="0.25">
      <c r="A44" s="99" t="s">
        <v>57</v>
      </c>
      <c r="B44" s="100" t="s">
        <v>526</v>
      </c>
      <c r="C44" s="100" t="s">
        <v>383</v>
      </c>
      <c r="D44" s="100" t="s">
        <v>351</v>
      </c>
      <c r="E44" s="101" t="s">
        <v>527</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591</v>
      </c>
    </row>
    <row r="45" spans="1:93" x14ac:dyDescent="0.25">
      <c r="A45" s="99" t="s">
        <v>58</v>
      </c>
      <c r="B45" s="100" t="s">
        <v>384</v>
      </c>
      <c r="C45" s="100" t="s">
        <v>58</v>
      </c>
      <c r="D45" s="100" t="s">
        <v>351</v>
      </c>
      <c r="E45" s="101" t="s">
        <v>528</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591</v>
      </c>
    </row>
    <row r="46" spans="1:93" x14ac:dyDescent="0.25">
      <c r="A46" s="99" t="s">
        <v>59</v>
      </c>
      <c r="B46" s="100" t="s">
        <v>385</v>
      </c>
      <c r="C46" s="100" t="s">
        <v>386</v>
      </c>
      <c r="D46" s="100" t="s">
        <v>351</v>
      </c>
      <c r="E46" s="101" t="s">
        <v>529</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591</v>
      </c>
    </row>
    <row r="47" spans="1:93" x14ac:dyDescent="0.25">
      <c r="A47" s="99" t="s">
        <v>60</v>
      </c>
      <c r="B47" s="100" t="s">
        <v>530</v>
      </c>
      <c r="C47" s="100" t="s">
        <v>387</v>
      </c>
      <c r="D47" s="100" t="s">
        <v>351</v>
      </c>
      <c r="E47" s="101" t="s">
        <v>531</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592</v>
      </c>
    </row>
    <row r="48" spans="1:93" x14ac:dyDescent="0.25">
      <c r="A48" s="99" t="s">
        <v>61</v>
      </c>
      <c r="B48" s="100" t="s">
        <v>532</v>
      </c>
      <c r="C48" s="100" t="s">
        <v>388</v>
      </c>
      <c r="D48" s="100" t="s">
        <v>351</v>
      </c>
      <c r="E48" s="101" t="s">
        <v>533</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591</v>
      </c>
    </row>
    <row r="49" spans="1:93" x14ac:dyDescent="0.25">
      <c r="A49" s="99" t="s">
        <v>62</v>
      </c>
      <c r="B49" s="100" t="s">
        <v>534</v>
      </c>
      <c r="C49" s="100" t="s">
        <v>389</v>
      </c>
      <c r="D49" s="100" t="s">
        <v>351</v>
      </c>
      <c r="E49" s="101" t="s">
        <v>535</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591</v>
      </c>
    </row>
    <row r="50" spans="1:93" x14ac:dyDescent="0.25">
      <c r="A50" s="99" t="s">
        <v>63</v>
      </c>
      <c r="B50" s="100" t="s">
        <v>536</v>
      </c>
      <c r="C50" s="100" t="s">
        <v>390</v>
      </c>
      <c r="D50" s="100" t="s">
        <v>351</v>
      </c>
      <c r="E50" s="101" t="s">
        <v>537</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593</v>
      </c>
    </row>
    <row r="51" spans="1:93" x14ac:dyDescent="0.25">
      <c r="A51" s="99" t="s">
        <v>64</v>
      </c>
      <c r="B51" s="100" t="s">
        <v>538</v>
      </c>
      <c r="C51" s="100" t="s">
        <v>391</v>
      </c>
      <c r="D51" s="100" t="s">
        <v>351</v>
      </c>
      <c r="E51" s="101" t="s">
        <v>539</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592</v>
      </c>
    </row>
    <row r="52" spans="1:93" x14ac:dyDescent="0.25">
      <c r="A52" s="99" t="s">
        <v>65</v>
      </c>
      <c r="B52" s="100" t="s">
        <v>392</v>
      </c>
      <c r="C52" s="100" t="s">
        <v>393</v>
      </c>
      <c r="D52" s="100" t="s">
        <v>351</v>
      </c>
      <c r="E52" s="101" t="s">
        <v>540</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592</v>
      </c>
    </row>
    <row r="53" spans="1:93" x14ac:dyDescent="0.25">
      <c r="A53" s="99" t="s">
        <v>66</v>
      </c>
      <c r="B53" s="100" t="s">
        <v>394</v>
      </c>
      <c r="C53" s="100" t="s">
        <v>395</v>
      </c>
      <c r="D53" s="100" t="s">
        <v>351</v>
      </c>
      <c r="E53" s="101" t="s">
        <v>541</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592</v>
      </c>
    </row>
    <row r="54" spans="1:93" x14ac:dyDescent="0.25">
      <c r="A54" s="99" t="s">
        <v>332</v>
      </c>
      <c r="B54" s="100" t="s">
        <v>429</v>
      </c>
      <c r="C54" s="100" t="s">
        <v>350</v>
      </c>
      <c r="D54" s="100" t="s">
        <v>351</v>
      </c>
      <c r="E54" s="101" t="s">
        <v>542</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591</v>
      </c>
    </row>
    <row r="55" spans="1:93" x14ac:dyDescent="0.25">
      <c r="A55" s="99" t="s">
        <v>67</v>
      </c>
      <c r="B55" s="100" t="s">
        <v>396</v>
      </c>
      <c r="C55" s="100" t="s">
        <v>67</v>
      </c>
      <c r="D55" s="100" t="s">
        <v>351</v>
      </c>
      <c r="E55" s="101" t="s">
        <v>543</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593</v>
      </c>
    </row>
    <row r="56" spans="1:93" x14ac:dyDescent="0.25">
      <c r="A56" s="99" t="s">
        <v>68</v>
      </c>
      <c r="B56" s="100" t="s">
        <v>544</v>
      </c>
      <c r="C56" s="100" t="s">
        <v>397</v>
      </c>
      <c r="D56" s="100" t="s">
        <v>351</v>
      </c>
      <c r="E56" s="101" t="s">
        <v>545</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591</v>
      </c>
    </row>
    <row r="57" spans="1:93" x14ac:dyDescent="0.25">
      <c r="A57" s="99" t="s">
        <v>69</v>
      </c>
      <c r="B57" s="100" t="s">
        <v>546</v>
      </c>
      <c r="C57" s="100" t="s">
        <v>69</v>
      </c>
      <c r="D57" s="100" t="s">
        <v>351</v>
      </c>
      <c r="E57" s="101" t="s">
        <v>547</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591</v>
      </c>
    </row>
    <row r="58" spans="1:93" x14ac:dyDescent="0.25">
      <c r="A58" s="99" t="s">
        <v>70</v>
      </c>
      <c r="B58" s="100" t="s">
        <v>548</v>
      </c>
      <c r="C58" s="100" t="s">
        <v>70</v>
      </c>
      <c r="D58" s="100" t="s">
        <v>351</v>
      </c>
      <c r="E58" s="101" t="s">
        <v>549</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591</v>
      </c>
    </row>
    <row r="59" spans="1:93" x14ac:dyDescent="0.25">
      <c r="A59" s="99" t="s">
        <v>71</v>
      </c>
      <c r="B59" s="100" t="s">
        <v>398</v>
      </c>
      <c r="C59" s="100" t="s">
        <v>399</v>
      </c>
      <c r="D59" s="100" t="s">
        <v>351</v>
      </c>
      <c r="E59" s="101" t="s">
        <v>550</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591</v>
      </c>
    </row>
    <row r="60" spans="1:93" x14ac:dyDescent="0.25">
      <c r="A60" s="99" t="s">
        <v>72</v>
      </c>
      <c r="B60" s="100" t="s">
        <v>400</v>
      </c>
      <c r="C60" s="100" t="s">
        <v>72</v>
      </c>
      <c r="D60" s="100" t="s">
        <v>351</v>
      </c>
      <c r="E60" s="101" t="s">
        <v>551</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591</v>
      </c>
    </row>
    <row r="61" spans="1:93" x14ac:dyDescent="0.25">
      <c r="A61" s="99" t="s">
        <v>73</v>
      </c>
      <c r="B61" s="100" t="s">
        <v>552</v>
      </c>
      <c r="C61" s="100" t="s">
        <v>350</v>
      </c>
      <c r="D61" s="100" t="s">
        <v>351</v>
      </c>
      <c r="E61" s="101" t="s">
        <v>553</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591</v>
      </c>
    </row>
    <row r="62" spans="1:93" x14ac:dyDescent="0.25">
      <c r="A62" s="99" t="s">
        <v>74</v>
      </c>
      <c r="B62" s="100" t="s">
        <v>554</v>
      </c>
      <c r="C62" s="100" t="s">
        <v>401</v>
      </c>
      <c r="D62" s="100" t="s">
        <v>351</v>
      </c>
      <c r="E62" s="101" t="s">
        <v>555</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592</v>
      </c>
    </row>
    <row r="63" spans="1:93" x14ac:dyDescent="0.25">
      <c r="A63" s="99" t="s">
        <v>75</v>
      </c>
      <c r="B63" s="100" t="s">
        <v>556</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591</v>
      </c>
    </row>
    <row r="64" spans="1:93" x14ac:dyDescent="0.25">
      <c r="A64" s="99" t="s">
        <v>76</v>
      </c>
      <c r="B64" s="100" t="s">
        <v>402</v>
      </c>
      <c r="C64" s="100" t="s">
        <v>350</v>
      </c>
      <c r="D64" s="100" t="s">
        <v>351</v>
      </c>
      <c r="E64" s="101" t="s">
        <v>557</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591</v>
      </c>
    </row>
    <row r="65" spans="1:93" x14ac:dyDescent="0.25">
      <c r="A65" s="99" t="s">
        <v>77</v>
      </c>
      <c r="B65" s="100" t="s">
        <v>558</v>
      </c>
      <c r="C65" s="100" t="s">
        <v>77</v>
      </c>
      <c r="D65" s="100" t="s">
        <v>351</v>
      </c>
      <c r="E65" s="101" t="s">
        <v>559</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591</v>
      </c>
    </row>
    <row r="66" spans="1:93" x14ac:dyDescent="0.25">
      <c r="A66" s="99" t="s">
        <v>261</v>
      </c>
      <c r="B66" s="100" t="s">
        <v>560</v>
      </c>
      <c r="C66" s="100" t="s">
        <v>350</v>
      </c>
      <c r="D66" s="100" t="s">
        <v>351</v>
      </c>
      <c r="E66" s="101" t="s">
        <v>553</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591</v>
      </c>
    </row>
    <row r="67" spans="1:93" x14ac:dyDescent="0.25">
      <c r="A67" s="99" t="s">
        <v>264</v>
      </c>
      <c r="B67" s="100" t="s">
        <v>561</v>
      </c>
      <c r="C67" s="100" t="s">
        <v>69</v>
      </c>
      <c r="D67" s="100" t="s">
        <v>351</v>
      </c>
      <c r="E67" s="101" t="s">
        <v>547</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592</v>
      </c>
    </row>
    <row r="68" spans="1:93" x14ac:dyDescent="0.25">
      <c r="A68" s="99" t="s">
        <v>262</v>
      </c>
      <c r="B68" s="100" t="s">
        <v>562</v>
      </c>
      <c r="C68" s="100" t="s">
        <v>563</v>
      </c>
      <c r="D68" s="100" t="s">
        <v>351</v>
      </c>
      <c r="E68" s="101" t="s">
        <v>564</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591</v>
      </c>
    </row>
    <row r="69" spans="1:93" x14ac:dyDescent="0.25">
      <c r="A69" s="99" t="s">
        <v>275</v>
      </c>
      <c r="B69" s="100" t="s">
        <v>403</v>
      </c>
      <c r="C69" s="100" t="s">
        <v>51</v>
      </c>
      <c r="D69" s="100" t="s">
        <v>351</v>
      </c>
      <c r="E69" s="101" t="s">
        <v>565</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592</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592</v>
      </c>
    </row>
    <row r="71" spans="1:93" x14ac:dyDescent="0.25">
      <c r="A71" s="99" t="s">
        <v>333</v>
      </c>
      <c r="B71" s="100" t="s">
        <v>566</v>
      </c>
      <c r="C71" s="100" t="s">
        <v>413</v>
      </c>
      <c r="D71" s="100" t="s">
        <v>351</v>
      </c>
      <c r="E71" s="101" t="s">
        <v>567</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591</v>
      </c>
    </row>
    <row r="72" spans="1:93" x14ac:dyDescent="0.25">
      <c r="A72" s="99" t="s">
        <v>78</v>
      </c>
      <c r="B72" s="100" t="s">
        <v>568</v>
      </c>
      <c r="C72" s="100" t="s">
        <v>405</v>
      </c>
      <c r="D72" s="100" t="s">
        <v>351</v>
      </c>
      <c r="E72" s="101" t="s">
        <v>569</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592</v>
      </c>
    </row>
    <row r="73" spans="1:93" x14ac:dyDescent="0.25">
      <c r="A73" s="99" t="s">
        <v>79</v>
      </c>
      <c r="B73" s="100" t="s">
        <v>570</v>
      </c>
      <c r="C73" s="100" t="s">
        <v>406</v>
      </c>
      <c r="D73" s="100" t="s">
        <v>351</v>
      </c>
      <c r="E73" s="101" t="s">
        <v>571</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592</v>
      </c>
    </row>
    <row r="74" spans="1:93" x14ac:dyDescent="0.25">
      <c r="A74" s="99" t="s">
        <v>80</v>
      </c>
      <c r="B74" s="100" t="s">
        <v>572</v>
      </c>
      <c r="C74" s="100" t="s">
        <v>407</v>
      </c>
      <c r="D74" s="100" t="s">
        <v>351</v>
      </c>
      <c r="E74" s="101" t="s">
        <v>573</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591</v>
      </c>
    </row>
    <row r="75" spans="1:93" x14ac:dyDescent="0.25">
      <c r="A75" s="99" t="s">
        <v>81</v>
      </c>
      <c r="B75" s="100" t="s">
        <v>408</v>
      </c>
      <c r="C75" s="100" t="s">
        <v>409</v>
      </c>
      <c r="D75" s="100" t="s">
        <v>351</v>
      </c>
      <c r="E75" s="101" t="s">
        <v>574</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592</v>
      </c>
    </row>
    <row r="76" spans="1:93" x14ac:dyDescent="0.25">
      <c r="A76" s="99" t="s">
        <v>82</v>
      </c>
      <c r="B76" s="100" t="s">
        <v>575</v>
      </c>
      <c r="C76" s="100" t="s">
        <v>410</v>
      </c>
      <c r="D76" s="100" t="s">
        <v>351</v>
      </c>
      <c r="E76" s="101" t="s">
        <v>576</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592</v>
      </c>
    </row>
    <row r="77" spans="1:93" x14ac:dyDescent="0.25">
      <c r="A77" s="99" t="s">
        <v>83</v>
      </c>
      <c r="B77" s="100" t="s">
        <v>411</v>
      </c>
      <c r="C77" s="100" t="s">
        <v>412</v>
      </c>
      <c r="D77" s="100" t="s">
        <v>351</v>
      </c>
      <c r="E77" s="101" t="s">
        <v>577</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591</v>
      </c>
    </row>
    <row r="78" spans="1:93" x14ac:dyDescent="0.25">
      <c r="A78" s="99" t="s">
        <v>84</v>
      </c>
      <c r="B78" s="100" t="s">
        <v>578</v>
      </c>
      <c r="C78" s="100" t="s">
        <v>413</v>
      </c>
      <c r="D78" s="100" t="s">
        <v>351</v>
      </c>
      <c r="E78" s="101" t="s">
        <v>579</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591</v>
      </c>
    </row>
    <row r="79" spans="1:93" x14ac:dyDescent="0.25">
      <c r="A79" s="99" t="s">
        <v>85</v>
      </c>
      <c r="B79" s="100" t="s">
        <v>580</v>
      </c>
      <c r="C79" s="100" t="s">
        <v>85</v>
      </c>
      <c r="D79" s="100" t="s">
        <v>351</v>
      </c>
      <c r="E79" s="101" t="s">
        <v>581</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591</v>
      </c>
    </row>
    <row r="80" spans="1:93" x14ac:dyDescent="0.25">
      <c r="A80" s="99" t="s">
        <v>86</v>
      </c>
      <c r="B80" s="100" t="s">
        <v>582</v>
      </c>
      <c r="C80" s="100" t="s">
        <v>86</v>
      </c>
      <c r="D80" s="100" t="s">
        <v>351</v>
      </c>
      <c r="E80" s="101" t="s">
        <v>583</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591</v>
      </c>
    </row>
    <row r="81" spans="1:93" x14ac:dyDescent="0.25">
      <c r="A81" s="99" t="s">
        <v>87</v>
      </c>
      <c r="B81" s="100" t="s">
        <v>414</v>
      </c>
      <c r="C81" s="100" t="s">
        <v>415</v>
      </c>
      <c r="D81" s="100" t="s">
        <v>351</v>
      </c>
      <c r="E81" s="101" t="s">
        <v>584</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591</v>
      </c>
    </row>
    <row r="82" spans="1:93" x14ac:dyDescent="0.25">
      <c r="A82" s="99" t="s">
        <v>88</v>
      </c>
      <c r="B82" s="100" t="s">
        <v>585</v>
      </c>
      <c r="C82" s="100" t="s">
        <v>416</v>
      </c>
      <c r="D82" s="100" t="s">
        <v>351</v>
      </c>
      <c r="E82" s="101" t="s">
        <v>586</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591</v>
      </c>
    </row>
    <row r="83" spans="1:93" x14ac:dyDescent="0.25">
      <c r="A83" s="99" t="s">
        <v>89</v>
      </c>
      <c r="B83" s="100" t="s">
        <v>587</v>
      </c>
      <c r="C83" s="100" t="s">
        <v>417</v>
      </c>
      <c r="D83" s="100" t="s">
        <v>351</v>
      </c>
      <c r="E83" s="101" t="s">
        <v>588</v>
      </c>
      <c r="F83" s="110">
        <v>0.56100000000000005</v>
      </c>
      <c r="G83" s="97">
        <v>0.29270000000000002</v>
      </c>
      <c r="H83" s="97" t="s">
        <v>422</v>
      </c>
      <c r="I83" s="97" t="s">
        <v>422</v>
      </c>
      <c r="J83" s="97" t="s">
        <v>422</v>
      </c>
      <c r="K83" s="97" t="s">
        <v>422</v>
      </c>
      <c r="L83" s="97" t="s">
        <v>422</v>
      </c>
      <c r="M83" s="111" t="s">
        <v>422</v>
      </c>
      <c r="N83" s="111" t="s">
        <v>422</v>
      </c>
      <c r="O83" s="111" t="s">
        <v>422</v>
      </c>
      <c r="P83" s="115" t="s">
        <v>422</v>
      </c>
      <c r="Q83" s="115" t="s">
        <v>422</v>
      </c>
      <c r="R83" s="115" t="s">
        <v>422</v>
      </c>
      <c r="S83" s="115" t="s">
        <v>422</v>
      </c>
      <c r="T83" s="115" t="s">
        <v>422</v>
      </c>
      <c r="U83" s="115" t="s">
        <v>422</v>
      </c>
      <c r="V83" s="115" t="s">
        <v>422</v>
      </c>
      <c r="W83" s="115" t="s">
        <v>422</v>
      </c>
      <c r="X83" s="115" t="s">
        <v>422</v>
      </c>
      <c r="Y83" s="115" t="s">
        <v>422</v>
      </c>
      <c r="Z83" s="115" t="s">
        <v>422</v>
      </c>
      <c r="AA83" s="115" t="s">
        <v>422</v>
      </c>
      <c r="AB83" s="115" t="s">
        <v>422</v>
      </c>
      <c r="AC83" s="115" t="s">
        <v>422</v>
      </c>
      <c r="AD83" s="115" t="s">
        <v>422</v>
      </c>
      <c r="AE83" s="115" t="s">
        <v>422</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592</v>
      </c>
    </row>
    <row r="84" spans="1:93" x14ac:dyDescent="0.25">
      <c r="A84" s="99" t="s">
        <v>90</v>
      </c>
      <c r="B84" s="100" t="s">
        <v>418</v>
      </c>
      <c r="C84" s="100" t="s">
        <v>419</v>
      </c>
      <c r="D84" s="100" t="s">
        <v>351</v>
      </c>
      <c r="E84" s="101" t="s">
        <v>589</v>
      </c>
      <c r="F84" s="110">
        <v>0.53649999999999998</v>
      </c>
      <c r="G84" s="97">
        <v>0.42709999999999998</v>
      </c>
      <c r="H84" s="97" t="s">
        <v>422</v>
      </c>
      <c r="I84" s="97" t="s">
        <v>422</v>
      </c>
      <c r="J84" s="97" t="s">
        <v>422</v>
      </c>
      <c r="K84" s="97" t="s">
        <v>422</v>
      </c>
      <c r="L84" s="97" t="s">
        <v>422</v>
      </c>
      <c r="M84" s="111" t="s">
        <v>422</v>
      </c>
      <c r="N84" s="111" t="s">
        <v>422</v>
      </c>
      <c r="O84" s="111" t="s">
        <v>422</v>
      </c>
      <c r="P84" s="115" t="s">
        <v>422</v>
      </c>
      <c r="Q84" s="115" t="s">
        <v>422</v>
      </c>
      <c r="R84" s="115" t="s">
        <v>422</v>
      </c>
      <c r="S84" s="115" t="s">
        <v>422</v>
      </c>
      <c r="T84" s="115" t="s">
        <v>422</v>
      </c>
      <c r="U84" s="115" t="s">
        <v>422</v>
      </c>
      <c r="V84" s="115" t="s">
        <v>422</v>
      </c>
      <c r="W84" s="115" t="s">
        <v>422</v>
      </c>
      <c r="X84" s="115" t="s">
        <v>422</v>
      </c>
      <c r="Y84" s="115" t="s">
        <v>422</v>
      </c>
      <c r="Z84" s="115" t="s">
        <v>422</v>
      </c>
      <c r="AA84" s="115" t="s">
        <v>422</v>
      </c>
      <c r="AB84" s="115" t="s">
        <v>422</v>
      </c>
      <c r="AC84" s="115" t="s">
        <v>422</v>
      </c>
      <c r="AD84" s="115" t="s">
        <v>422</v>
      </c>
      <c r="AE84" s="115" t="s">
        <v>422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591</v>
      </c>
    </row>
    <row r="85" spans="1:93" x14ac:dyDescent="0.25">
      <c r="A85" s="99" t="s">
        <v>91</v>
      </c>
      <c r="B85" s="100" t="s">
        <v>420</v>
      </c>
      <c r="C85" s="100" t="s">
        <v>421</v>
      </c>
      <c r="D85" s="100" t="s">
        <v>351</v>
      </c>
      <c r="E85" s="101" t="s">
        <v>590</v>
      </c>
      <c r="F85" s="110">
        <v>0.92810000000000004</v>
      </c>
      <c r="G85" s="97">
        <v>3.5900000000000001E-2</v>
      </c>
      <c r="H85" s="97" t="s">
        <v>422</v>
      </c>
      <c r="I85" s="97" t="s">
        <v>422</v>
      </c>
      <c r="J85" s="97" t="s">
        <v>422</v>
      </c>
      <c r="K85" s="97" t="s">
        <v>422</v>
      </c>
      <c r="L85" s="97" t="s">
        <v>422</v>
      </c>
      <c r="M85" s="111" t="s">
        <v>422</v>
      </c>
      <c r="N85" s="111" t="s">
        <v>422</v>
      </c>
      <c r="O85" s="111" t="s">
        <v>422</v>
      </c>
      <c r="P85" s="115" t="s">
        <v>422</v>
      </c>
      <c r="Q85" s="115" t="s">
        <v>422</v>
      </c>
      <c r="R85" s="115" t="s">
        <v>422</v>
      </c>
      <c r="S85" s="115" t="s">
        <v>422</v>
      </c>
      <c r="T85" s="115" t="s">
        <v>422</v>
      </c>
      <c r="U85" s="115" t="s">
        <v>422</v>
      </c>
      <c r="V85" s="115" t="s">
        <v>422</v>
      </c>
      <c r="W85" s="115" t="s">
        <v>422</v>
      </c>
      <c r="X85" s="115" t="s">
        <v>422</v>
      </c>
      <c r="Y85" s="115" t="s">
        <v>422</v>
      </c>
      <c r="Z85" s="115" t="s">
        <v>422</v>
      </c>
      <c r="AA85" s="115" t="s">
        <v>422</v>
      </c>
      <c r="AB85" s="115" t="s">
        <v>422</v>
      </c>
      <c r="AC85" s="115" t="s">
        <v>422</v>
      </c>
      <c r="AD85" s="115" t="s">
        <v>422</v>
      </c>
      <c r="AE85" s="115" t="s">
        <v>422</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592</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2024-04-24T13:50:42Z</dcterms:modified>
</cp:coreProperties>
</file>